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9930" tabRatio="937"/>
  </bookViews>
  <sheets>
    <sheet name="ปกคำขอ" sheetId="123" r:id="rId1"/>
    <sheet name="สรุปแบบฟอร์ม" sheetId="94" r:id="rId2"/>
    <sheet name="ส่วน 1" sheetId="126" r:id="rId3"/>
    <sheet name="สรุปคำขอ" sheetId="125" r:id="rId4"/>
    <sheet name="ส่วน 2" sheetId="127" r:id="rId5"/>
    <sheet name="1001" sheetId="146" r:id="rId6"/>
    <sheet name="1002" sheetId="148" r:id="rId7"/>
    <sheet name="1003" sheetId="147" r:id="rId8"/>
    <sheet name="2001" sheetId="115" r:id="rId9"/>
    <sheet name="2002" sheetId="23" r:id="rId10"/>
    <sheet name="2003" sheetId="114" r:id="rId11"/>
    <sheet name="2004" sheetId="113" r:id="rId12"/>
    <sheet name="2005" sheetId="88" r:id="rId13"/>
    <sheet name="2006" sheetId="151" r:id="rId14"/>
    <sheet name="2007" sheetId="28" r:id="rId15"/>
    <sheet name="2008" sheetId="78" r:id="rId16"/>
    <sheet name="2009" sheetId="34" r:id="rId17"/>
    <sheet name="2010" sheetId="25" r:id="rId18"/>
    <sheet name="2011" sheetId="170" r:id="rId19"/>
    <sheet name="2012" sheetId="144" r:id="rId20"/>
    <sheet name="2013" sheetId="93" r:id="rId21"/>
    <sheet name="2014" sheetId="165" r:id="rId22"/>
    <sheet name="2015" sheetId="118" r:id="rId23"/>
    <sheet name="2016" sheetId="134" r:id="rId24"/>
    <sheet name="2017" sheetId="166" r:id="rId25"/>
    <sheet name="2018" sheetId="161" r:id="rId26"/>
    <sheet name="2019" sheetId="171" r:id="rId27"/>
    <sheet name="2020" sheetId="172" r:id="rId28"/>
    <sheet name="3001" sheetId="133" r:id="rId29"/>
    <sheet name="3002" sheetId="173" r:id="rId30"/>
    <sheet name="3003" sheetId="174" r:id="rId31"/>
    <sheet name="ส่วนที่ 3" sheetId="178" r:id="rId32"/>
    <sheet name="3.1" sheetId="169" r:id="rId33"/>
    <sheet name="3.2" sheetId="167" r:id="rId34"/>
    <sheet name="3.3" sheetId="177" r:id="rId35"/>
  </sheets>
  <externalReferences>
    <externalReference r:id="rId36"/>
    <externalReference r:id="rId37"/>
  </externalReferences>
  <definedNames>
    <definedName name="_ddd1">#REF!</definedName>
    <definedName name="_ddd10">#REF!</definedName>
    <definedName name="_ddd11">#REF!</definedName>
    <definedName name="_ddd12">#REF!</definedName>
    <definedName name="_ddd15">#REF!</definedName>
    <definedName name="_ddd2">#REF!</definedName>
    <definedName name="_ddd22">#REF!</definedName>
    <definedName name="_ddd23">#REF!</definedName>
    <definedName name="_ddd3">#REF!</definedName>
    <definedName name="_ddd5">#REF!</definedName>
    <definedName name="_ddd6">#REF!</definedName>
    <definedName name="_ddd8">#REF!</definedName>
    <definedName name="_ddd9">#REF!</definedName>
    <definedName name="_end001">#REF!</definedName>
    <definedName name="_end01" localSheetId="17">#REF!</definedName>
    <definedName name="AAA" localSheetId="15">'[1]อบรม ไม่ใช้'!#REF!</definedName>
    <definedName name="AAA" localSheetId="17">#REF!</definedName>
    <definedName name="AAA">'[2]อบรม ไม่ใช้'!#REF!</definedName>
    <definedName name="AAA0" localSheetId="17">#REF!</definedName>
    <definedName name="AAA00">#REF!</definedName>
    <definedName name="AAA000" localSheetId="17">#REF!</definedName>
    <definedName name="dep">#REF!</definedName>
    <definedName name="drop1" localSheetId="15">'[1]อบรม ไม่ใช้'!#REF!</definedName>
    <definedName name="drop1" localSheetId="17">#REF!</definedName>
    <definedName name="drop1">'[2]อบรม ไม่ใช้'!#REF!</definedName>
    <definedName name="end" localSheetId="17">#REF!</definedName>
    <definedName name="END000" localSheetId="17">#REF!</definedName>
    <definedName name="fk">#REF!</definedName>
    <definedName name="_xlnm.Print_Area" localSheetId="18">'2011'!$A$1:$K$20</definedName>
    <definedName name="_xlnm.Print_Area" localSheetId="26">'2019'!$A$1:$F$20</definedName>
    <definedName name="_xlnm.Print_Area" localSheetId="28">'3001'!$A$1:$Q$69</definedName>
    <definedName name="_xlnm.Print_Area" localSheetId="29">'3002'!$A$1:$K$20</definedName>
    <definedName name="_xlnm.Print_Titles" localSheetId="28">'3001'!$37:$41</definedName>
    <definedName name="_xlnm.Print_Titles" localSheetId="3">สรุปคำขอ!$4:$5</definedName>
    <definedName name="view" localSheetId="15">'[1]อบรม ไม่ใช้'!#REF!</definedName>
    <definedName name="view" localSheetId="17">#REF!</definedName>
    <definedName name="view">'[2]อบรม ไม่ใช้'!#REF!</definedName>
    <definedName name="vsprj" localSheetId="17">#REF!</definedName>
    <definedName name="vsprj0" localSheetId="17">#REF!</definedName>
    <definedName name="vsprj00">#REF!</definedName>
    <definedName name="vsprj000" localSheetId="15">[1]ตปท!#REF!</definedName>
    <definedName name="vsprj000" localSheetId="17">#REF!</definedName>
    <definedName name="vsprj000">[2]ตปท!#REF!</definedName>
  </definedNames>
  <calcPr calcId="125725"/>
</workbook>
</file>

<file path=xl/calcChain.xml><?xml version="1.0" encoding="utf-8"?>
<calcChain xmlns="http://schemas.openxmlformats.org/spreadsheetml/2006/main">
  <c r="E22" i="177"/>
  <c r="D22"/>
  <c r="C22"/>
  <c r="B22"/>
  <c r="E5"/>
  <c r="E6"/>
  <c r="E7"/>
  <c r="E8"/>
  <c r="E9"/>
  <c r="E10"/>
  <c r="E11"/>
  <c r="E12"/>
  <c r="E13"/>
  <c r="E14"/>
  <c r="E15"/>
  <c r="E16"/>
  <c r="E17"/>
  <c r="E18"/>
  <c r="E19"/>
  <c r="E20"/>
  <c r="E21"/>
  <c r="E4"/>
  <c r="N34" i="133"/>
  <c r="L34"/>
  <c r="J34"/>
  <c r="N33"/>
  <c r="L33"/>
  <c r="J33"/>
  <c r="N32"/>
  <c r="L32"/>
  <c r="J32"/>
  <c r="N31"/>
  <c r="L31"/>
  <c r="J31"/>
  <c r="P30"/>
  <c r="O30"/>
  <c r="E30"/>
  <c r="P29"/>
  <c r="P28"/>
  <c r="P27"/>
  <c r="P26"/>
  <c r="E25"/>
  <c r="P24"/>
  <c r="P23"/>
  <c r="P22"/>
  <c r="E21"/>
  <c r="P20"/>
  <c r="N20"/>
  <c r="L20"/>
  <c r="J20"/>
  <c r="P19"/>
  <c r="N19"/>
  <c r="L19"/>
  <c r="J19"/>
  <c r="P18"/>
  <c r="N18"/>
  <c r="L18"/>
  <c r="J18"/>
  <c r="P17"/>
  <c r="N17"/>
  <c r="L17"/>
  <c r="L16" s="1"/>
  <c r="J17"/>
  <c r="J16" s="1"/>
  <c r="E16"/>
  <c r="P15"/>
  <c r="N15"/>
  <c r="L15"/>
  <c r="J15"/>
  <c r="P14"/>
  <c r="N14"/>
  <c r="L14"/>
  <c r="J14"/>
  <c r="P13"/>
  <c r="N13"/>
  <c r="L13"/>
  <c r="J13"/>
  <c r="P12"/>
  <c r="N12"/>
  <c r="L12"/>
  <c r="J12"/>
  <c r="J11" s="1"/>
  <c r="E11"/>
  <c r="H8" i="173"/>
  <c r="H8" i="170"/>
  <c r="I16" i="174"/>
  <c r="I9"/>
  <c r="I8" s="1"/>
  <c r="I17" i="172"/>
  <c r="I10"/>
  <c r="E8" i="171"/>
  <c r="N30" i="133" l="1"/>
  <c r="P11"/>
  <c r="P10" s="1"/>
  <c r="P16"/>
  <c r="N16"/>
  <c r="N11"/>
  <c r="L11"/>
  <c r="L10" s="1"/>
  <c r="P21"/>
  <c r="Q21" s="1"/>
  <c r="J30"/>
  <c r="L30"/>
  <c r="P25"/>
  <c r="Q25" s="1"/>
  <c r="J10"/>
  <c r="I9" i="172"/>
  <c r="Q30" i="133" l="1"/>
  <c r="Q11"/>
  <c r="Q16"/>
  <c r="N10"/>
  <c r="Q10" s="1"/>
  <c r="E41" i="125"/>
  <c r="E40"/>
  <c r="Q9" i="133" l="1"/>
  <c r="N67"/>
  <c r="L67"/>
  <c r="J67"/>
  <c r="N66"/>
  <c r="L66"/>
  <c r="J66"/>
  <c r="N65"/>
  <c r="L65"/>
  <c r="L63" s="1"/>
  <c r="J65"/>
  <c r="N64"/>
  <c r="L64"/>
  <c r="J64"/>
  <c r="P63"/>
  <c r="O63"/>
  <c r="E63"/>
  <c r="P62"/>
  <c r="P61"/>
  <c r="P60"/>
  <c r="P59"/>
  <c r="E58"/>
  <c r="P57"/>
  <c r="P56"/>
  <c r="P55"/>
  <c r="E54"/>
  <c r="P53"/>
  <c r="N53"/>
  <c r="L53"/>
  <c r="J53"/>
  <c r="P52"/>
  <c r="N52"/>
  <c r="L52"/>
  <c r="J52"/>
  <c r="P51"/>
  <c r="N51"/>
  <c r="L51"/>
  <c r="J51"/>
  <c r="P50"/>
  <c r="P49" s="1"/>
  <c r="N50"/>
  <c r="L50"/>
  <c r="L49" s="1"/>
  <c r="J50"/>
  <c r="J49" s="1"/>
  <c r="E49"/>
  <c r="P48"/>
  <c r="N48"/>
  <c r="L48"/>
  <c r="J48"/>
  <c r="P47"/>
  <c r="N47"/>
  <c r="L47"/>
  <c r="J47"/>
  <c r="P46"/>
  <c r="N46"/>
  <c r="L46"/>
  <c r="J46"/>
  <c r="P45"/>
  <c r="P44" s="1"/>
  <c r="N45"/>
  <c r="N44" s="1"/>
  <c r="L45"/>
  <c r="J45"/>
  <c r="J44" s="1"/>
  <c r="E44"/>
  <c r="L44" l="1"/>
  <c r="Q44" s="1"/>
  <c r="N63"/>
  <c r="P58"/>
  <c r="Q58" s="1"/>
  <c r="J63"/>
  <c r="Q63" s="1"/>
  <c r="N49"/>
  <c r="N43" s="1"/>
  <c r="P43"/>
  <c r="P54"/>
  <c r="Q54" s="1"/>
  <c r="J43"/>
  <c r="L43" l="1"/>
  <c r="Q43" s="1"/>
  <c r="Q42" s="1"/>
  <c r="Q49"/>
  <c r="F9" i="125"/>
  <c r="F10"/>
  <c r="F11"/>
  <c r="F12"/>
  <c r="F13"/>
  <c r="F14"/>
  <c r="F15"/>
  <c r="F16"/>
  <c r="F19"/>
  <c r="F20"/>
  <c r="F21"/>
  <c r="F23"/>
  <c r="F22" s="1"/>
  <c r="F28"/>
  <c r="F29"/>
  <c r="F30"/>
  <c r="F31"/>
  <c r="F32"/>
  <c r="F35"/>
  <c r="F36"/>
  <c r="F37"/>
  <c r="F38"/>
  <c r="F41"/>
  <c r="F42"/>
  <c r="F43"/>
  <c r="F44"/>
  <c r="F45"/>
  <c r="F48"/>
  <c r="F47" s="1"/>
  <c r="F25" s="1"/>
  <c r="E36"/>
  <c r="B42" i="94"/>
  <c r="I64" i="167"/>
  <c r="N64"/>
  <c r="N63"/>
  <c r="N62"/>
  <c r="N61"/>
  <c r="N60"/>
  <c r="F18" i="125" l="1"/>
  <c r="F17" s="1"/>
  <c r="F8"/>
  <c r="A3" i="166"/>
  <c r="G16"/>
  <c r="G15"/>
  <c r="G14"/>
  <c r="G13"/>
  <c r="G12"/>
  <c r="G11"/>
  <c r="G10"/>
  <c r="G9"/>
  <c r="G7" s="1"/>
  <c r="G8"/>
  <c r="D7"/>
  <c r="C7"/>
  <c r="K9" i="134"/>
  <c r="K17"/>
  <c r="K15"/>
  <c r="K13"/>
  <c r="K11"/>
  <c r="J14" i="78"/>
  <c r="J13"/>
  <c r="J12"/>
  <c r="J11"/>
  <c r="J10"/>
  <c r="J9"/>
  <c r="J8"/>
  <c r="J7"/>
  <c r="G11" i="113"/>
  <c r="G7"/>
  <c r="G6" s="1"/>
  <c r="K10" i="161"/>
  <c r="N10" i="165"/>
  <c r="N8" s="1"/>
  <c r="L10"/>
  <c r="L8" s="1"/>
  <c r="O8" s="1"/>
  <c r="B10"/>
  <c r="J6" i="28"/>
  <c r="J11"/>
  <c r="J7"/>
  <c r="G18" i="151"/>
  <c r="G15"/>
  <c r="G12"/>
  <c r="G9"/>
  <c r="G16" i="88"/>
  <c r="G12"/>
  <c r="I15" i="23"/>
  <c r="I11" s="1"/>
  <c r="I8"/>
  <c r="I7" s="1"/>
  <c r="L5" i="146"/>
  <c r="K5"/>
  <c r="J5"/>
  <c r="I5"/>
  <c r="H5"/>
  <c r="G5"/>
  <c r="F5"/>
  <c r="E5"/>
  <c r="D5"/>
  <c r="F6" i="148"/>
  <c r="E6"/>
  <c r="F7" i="147"/>
  <c r="A3" i="148"/>
  <c r="A2" i="146" s="1"/>
  <c r="D38" i="161"/>
  <c r="D37" s="1"/>
  <c r="K38"/>
  <c r="G40"/>
  <c r="J40"/>
  <c r="J38" s="1"/>
  <c r="J37" s="1"/>
  <c r="G41"/>
  <c r="L41" s="1"/>
  <c r="J41"/>
  <c r="F7" i="125" l="1"/>
  <c r="F6" s="1"/>
  <c r="L40" i="161"/>
  <c r="G8" i="151"/>
  <c r="G7" s="1"/>
  <c r="F33" i="125" s="1"/>
  <c r="F27" s="1"/>
  <c r="G7" i="88"/>
  <c r="A4" i="147"/>
  <c r="L38" i="161"/>
  <c r="L37" s="1"/>
  <c r="G38"/>
  <c r="G37" s="1"/>
  <c r="J52" i="151" l="1"/>
  <c r="J51"/>
  <c r="G51"/>
  <c r="G48" s="1"/>
  <c r="J50"/>
  <c r="G46"/>
  <c r="G41" s="1"/>
  <c r="J45"/>
  <c r="J44"/>
  <c r="J43"/>
  <c r="C40"/>
  <c r="G7" i="147"/>
  <c r="E7"/>
  <c r="E9" i="125"/>
  <c r="E37"/>
  <c r="E38" s="1"/>
  <c r="E42" s="1"/>
  <c r="E43" s="1"/>
  <c r="E44" s="1"/>
  <c r="E45" s="1"/>
  <c r="E48" s="1"/>
  <c r="B20" i="94"/>
  <c r="B21" s="1"/>
  <c r="B22" s="1"/>
  <c r="B23" s="1"/>
  <c r="B24" s="1"/>
  <c r="B25" s="1"/>
  <c r="B26" s="1"/>
  <c r="B27" s="1"/>
  <c r="B7"/>
  <c r="I38" i="144"/>
  <c r="I36" s="1"/>
  <c r="I7"/>
  <c r="F40" i="125" s="1"/>
  <c r="F34" s="1"/>
  <c r="A3" i="144"/>
  <c r="I34" i="93"/>
  <c r="I32" s="1"/>
  <c r="H47" i="25"/>
  <c r="H56"/>
  <c r="H54"/>
  <c r="H52"/>
  <c r="H50" s="1"/>
  <c r="H6" i="34"/>
  <c r="H45"/>
  <c r="H44"/>
  <c r="H40"/>
  <c r="H39"/>
  <c r="E36" i="78"/>
  <c r="F14" i="115"/>
  <c r="F13" s="1"/>
  <c r="F11"/>
  <c r="F10"/>
  <c r="F9" s="1"/>
  <c r="F8" s="1"/>
  <c r="F37"/>
  <c r="F36" s="1"/>
  <c r="F35"/>
  <c r="F34"/>
  <c r="G51" i="88"/>
  <c r="G48" s="1"/>
  <c r="G46"/>
  <c r="G41" s="1"/>
  <c r="C40"/>
  <c r="H25" i="25"/>
  <c r="H19"/>
  <c r="H13"/>
  <c r="H7"/>
  <c r="A4" i="134"/>
  <c r="A3" i="93"/>
  <c r="A4" i="165" s="1"/>
  <c r="A3" i="118"/>
  <c r="A3" i="25"/>
  <c r="A3" i="34"/>
  <c r="A3" i="78"/>
  <c r="A4" i="115"/>
  <c r="A3" i="113"/>
  <c r="A3" i="88" s="1"/>
  <c r="A3" i="114"/>
  <c r="A3" i="23"/>
  <c r="A3" i="28" s="1"/>
  <c r="K10" i="134"/>
  <c r="F46" i="78"/>
  <c r="F45"/>
  <c r="F44"/>
  <c r="F43"/>
  <c r="F42"/>
  <c r="F41"/>
  <c r="F40"/>
  <c r="F39"/>
  <c r="F38"/>
  <c r="F37"/>
  <c r="J6"/>
  <c r="I7" i="93"/>
  <c r="C36" i="118"/>
  <c r="H36"/>
  <c r="I36" s="1"/>
  <c r="C35"/>
  <c r="C33" s="1"/>
  <c r="H35"/>
  <c r="I35" s="1"/>
  <c r="I33" s="1"/>
  <c r="J47" i="28"/>
  <c r="J46"/>
  <c r="J45"/>
  <c r="J42"/>
  <c r="J41"/>
  <c r="J40"/>
  <c r="G39" i="114"/>
  <c r="H39" s="1"/>
  <c r="G38"/>
  <c r="H38" s="1"/>
  <c r="E36"/>
  <c r="G34"/>
  <c r="H34" s="1"/>
  <c r="G33"/>
  <c r="H33" s="1"/>
  <c r="G12"/>
  <c r="H12" s="1"/>
  <c r="G11"/>
  <c r="H11" s="1"/>
  <c r="G9"/>
  <c r="H9" s="1"/>
  <c r="G8"/>
  <c r="H8" s="1"/>
  <c r="F42" i="113"/>
  <c r="G42" s="1"/>
  <c r="F41"/>
  <c r="G41" s="1"/>
  <c r="F37"/>
  <c r="G37" s="1"/>
  <c r="F36"/>
  <c r="G36" s="1"/>
  <c r="K52" i="88"/>
  <c r="K51"/>
  <c r="K50"/>
  <c r="K45"/>
  <c r="K44"/>
  <c r="K43"/>
  <c r="H49" i="25"/>
  <c r="H45"/>
  <c r="H43" s="1"/>
  <c r="I7" i="118"/>
  <c r="K8" i="134"/>
  <c r="B28" i="94" l="1"/>
  <c r="B29" s="1"/>
  <c r="B30" s="1"/>
  <c r="B31" s="1"/>
  <c r="B32" s="1"/>
  <c r="B33" s="1"/>
  <c r="B34" s="1"/>
  <c r="B35" s="1"/>
  <c r="B36" s="1"/>
  <c r="B37" s="1"/>
  <c r="B38" s="1"/>
  <c r="B39" s="1"/>
  <c r="H42" i="25"/>
  <c r="H7" i="114"/>
  <c r="H10"/>
  <c r="H6" s="1"/>
  <c r="H42" i="34"/>
  <c r="H37"/>
  <c r="F36" i="78"/>
  <c r="J48" i="28"/>
  <c r="G40" i="151"/>
  <c r="A3"/>
  <c r="K53" i="88"/>
  <c r="K54" s="1"/>
  <c r="G40"/>
  <c r="J46" i="151"/>
  <c r="J47" s="1"/>
  <c r="J53"/>
  <c r="J54" s="1"/>
  <c r="G44" i="113"/>
  <c r="H41" i="114"/>
  <c r="J43" i="28"/>
  <c r="J37" s="1"/>
  <c r="F33" i="115"/>
  <c r="F32" s="1"/>
  <c r="K46" i="88"/>
  <c r="K47" s="1"/>
  <c r="G39" i="113"/>
  <c r="H6" i="25"/>
  <c r="H36" i="114"/>
  <c r="H36" i="34" l="1"/>
  <c r="G34" i="113"/>
  <c r="H31" i="114"/>
</calcChain>
</file>

<file path=xl/sharedStrings.xml><?xml version="1.0" encoding="utf-8"?>
<sst xmlns="http://schemas.openxmlformats.org/spreadsheetml/2006/main" count="1571" uniqueCount="771">
  <si>
    <t xml:space="preserve">   - จ้างผลิตและเผยแพร่สกู๊ปข่าวความยาว 1 นาที ออกอากาศทางสถานีโทรทัศน์ จำนวน 5 สถานีๆ ละ 6 ครั้ง</t>
  </si>
  <si>
    <t>1 นาที/ครั้ง</t>
  </si>
  <si>
    <t xml:space="preserve">    - ค่าผลิตและเผยแพร่สปอตวิทยุ 30 วินาที เรื่อง 'งานมหกรรมส่งเสริมสุขภาพและอนามัยสิ่งแวดล้อมเพื่อคนไทยสุขภาพดี" ผ่านสถานีเครือข่าย 2 สถานี ซึ่งเป็นเครือข่ายที่ใหญ่ที่สุดของประเทศไทย มีกลุ่มเป้าหมายในการรับฟังรายการมากที่สุด ช่วงข่าวต้นชั่วโมง</t>
  </si>
  <si>
    <t>06.00-23.00 น. ช่วง มี.ค.-พ.ค.57</t>
  </si>
  <si>
    <t>5 ฉบับ</t>
  </si>
  <si>
    <t>4 ตอน</t>
  </si>
  <si>
    <t>คำชี้แจง</t>
  </si>
  <si>
    <t>ระดับ</t>
  </si>
  <si>
    <t>ค่าโดยสาร</t>
  </si>
  <si>
    <t>วันละ</t>
  </si>
  <si>
    <t>ทั้งสิ้น</t>
  </si>
  <si>
    <t>บาท</t>
  </si>
  <si>
    <t>วัน</t>
  </si>
  <si>
    <t>หมายเหตุ</t>
  </si>
  <si>
    <t>ทั้งปี</t>
  </si>
  <si>
    <t>30 วินาที/ครั้ง</t>
  </si>
  <si>
    <t>200 ครั้ง
(สถานีละ 100 ครั้ง)</t>
  </si>
  <si>
    <t>ลำดับ</t>
  </si>
  <si>
    <t>ผลที่คาดว่าจะได้รับ</t>
  </si>
  <si>
    <t>จำนวน</t>
  </si>
  <si>
    <t>ค่าที่พัก</t>
  </si>
  <si>
    <t>ค่าเบี้ยเลี้ยง</t>
  </si>
  <si>
    <t>ค่าใช้จ่าย</t>
  </si>
  <si>
    <t>รวมเงิน</t>
  </si>
  <si>
    <t>อื่น ๆ</t>
  </si>
  <si>
    <t xml:space="preserve"> </t>
  </si>
  <si>
    <t>หมายเหตุ : 1. วันทำการ ชม. ละ 50 บาท (ไม่เกิน 4 ชั่วโมง)</t>
  </si>
  <si>
    <t xml:space="preserve">               2. วันหยุดราชการ ชม. ละ 60 บาท (ไม่เกิน 7 ชั่วโมง)</t>
  </si>
  <si>
    <t>โครงการ/กิจกรรม/รายการ</t>
  </si>
  <si>
    <t xml:space="preserve">         - ค่าเบี้ยเลี้ยง</t>
  </si>
  <si>
    <t xml:space="preserve">         - ค่าที่พัก</t>
  </si>
  <si>
    <t xml:space="preserve">         - ค่าพาหนะ</t>
  </si>
  <si>
    <t xml:space="preserve">       - ค่าอาหาร</t>
  </si>
  <si>
    <t xml:space="preserve">       - ค่าอาหารว่างและเครื่องดื่ม</t>
  </si>
  <si>
    <t>(บาท)</t>
  </si>
  <si>
    <t>ฯลฯ</t>
  </si>
  <si>
    <t>ที่</t>
  </si>
  <si>
    <t>รวมทั้งสิ้น</t>
  </si>
  <si>
    <t>ตัวอย่าง</t>
  </si>
  <si>
    <t>รายการ</t>
  </si>
  <si>
    <t>รวมงบประมาณ
(5)=(1)x(2)x(3)x(4)</t>
  </si>
  <si>
    <t>ครั้ง
(1)</t>
  </si>
  <si>
    <t xml:space="preserve">แบบฟอร์ม ก. </t>
  </si>
  <si>
    <t>โครงการ/กิจกรรม</t>
  </si>
  <si>
    <t>หน่วย : บาท</t>
  </si>
  <si>
    <t>คน</t>
  </si>
  <si>
    <t>ช่วงเวลา</t>
  </si>
  <si>
    <t>วัตถุประสงค์</t>
  </si>
  <si>
    <t>คน
(2)</t>
  </si>
  <si>
    <t>จำนวน
(1)</t>
  </si>
  <si>
    <t xml:space="preserve">  1.1 โทรทัศน์ (สถานีรายการ)</t>
  </si>
  <si>
    <t xml:space="preserve">  1.2 วิทยุ</t>
  </si>
  <si>
    <t xml:space="preserve">  1.3 หนังสือพิมพ์</t>
  </si>
  <si>
    <t>อัตรา
(3)</t>
  </si>
  <si>
    <t>อัตรา
(1)</t>
  </si>
  <si>
    <t>ชม.
(2)</t>
  </si>
  <si>
    <t>คน
(3)</t>
  </si>
  <si>
    <t>วัน
(4)</t>
  </si>
  <si>
    <t>งบประมาณ
(5)=(1)x(2)x(3)x(4)</t>
  </si>
  <si>
    <t>วัน
(2)</t>
  </si>
  <si>
    <t>ส่วนที่ 1</t>
  </si>
  <si>
    <t>ส่วนที่ 2</t>
  </si>
  <si>
    <t>ผู้บริหารระดับสูง/ผู้บริหารระดับต้น</t>
  </si>
  <si>
    <t>คำชี้แจง
(วัตถุประสงค์และผลที่คาดว่าจะได้รับ)</t>
  </si>
  <si>
    <t>รวม</t>
  </si>
  <si>
    <t>เงินประจำตำแหน่ง</t>
  </si>
  <si>
    <t>เงินเดือน</t>
  </si>
  <si>
    <t>เลขาธิการ/รองเลขาธิการ</t>
  </si>
  <si>
    <t>ผู้ที่เกี่ยวข้อง</t>
  </si>
  <si>
    <t>ชำนาญการพิเศษ/ชำนาญการ</t>
  </si>
  <si>
    <t>เครื่องบิน/ค่าพาหนะ</t>
  </si>
  <si>
    <t>จำนวนเงิน</t>
  </si>
  <si>
    <t>ค่าตอบแทนคณะกรรมการ ป.ป.ท.</t>
  </si>
  <si>
    <t>ค่าเบี้ยประกันสุขภาพ</t>
  </si>
  <si>
    <t>ประธาน</t>
  </si>
  <si>
    <t>ค่าตอบแทนและค่าใช้จ่ายแก่พยาน</t>
  </si>
  <si>
    <t>คนนอก</t>
  </si>
  <si>
    <t>คนใน/นอก</t>
  </si>
  <si>
    <t>สำนักงานคณะกรรมการป้องกันและปราบปรามการทุจริตในภาครัฐ</t>
  </si>
  <si>
    <t>นางวิจิตรา  จำนรรจ์สิริ</t>
  </si>
  <si>
    <t>เป็นเงิน</t>
  </si>
  <si>
    <t>ค่าซ่อมแซมครุภัณฑ์</t>
  </si>
  <si>
    <t xml:space="preserve">    - หนังสือพิมพ์ ขนาด 10x12 นิ้ว (120คอลัมน์นิ้ว) 4 สี ผ่านหนังสือพิมพ์ 5 ฉบับ อาทิ ไทยรัฐ เดลินิวส์ ข่าวสด คมชัดลึก มติชน โดยมีเนื้อหาเผยแพร่กิจกรรมการดำเนินงานด้านบทบาท ภารกิจของสำนักงาน ป.ป.ท. แก่ประชาชน</t>
  </si>
  <si>
    <r>
      <t>ผลที่คาดว่าจะได้รั</t>
    </r>
    <r>
      <rPr>
        <sz val="14"/>
        <rFont val="TH SarabunPSK"/>
        <family val="2"/>
      </rPr>
      <t xml:space="preserve">บ   ประชาชนมีความรู้ 
</t>
    </r>
  </si>
  <si>
    <t>ความเข้าใจที่ถูกต้องในบทบาท ภารกิจของสำนักงาน ป.ป.ท.</t>
  </si>
  <si>
    <r>
      <t>วัตถุประสงค์</t>
    </r>
    <r>
      <rPr>
        <sz val="14"/>
        <rFont val="TH SarabunPSK"/>
        <family val="2"/>
      </rPr>
      <t xml:space="preserve">    เพื่อให้ประชาชนมีความรู้ </t>
    </r>
  </si>
  <si>
    <t>ประเภทครุภัณฑ์</t>
  </si>
  <si>
    <t>ยานพาหนะ</t>
  </si>
  <si>
    <t xml:space="preserve">   รถยนต์ราชการ</t>
  </si>
  <si>
    <t>จัดซื้อ/ได้รับมาปีงบประมาณ</t>
  </si>
  <si>
    <t>รายการซ่อม</t>
  </si>
  <si>
    <t>คอมพิวเตอร์</t>
  </si>
  <si>
    <t xml:space="preserve">   เครื่อง Notebook</t>
  </si>
  <si>
    <t>จำนวนคดีที่คาดว่าจะเข้าสู่</t>
  </si>
  <si>
    <t>สอบข้อเท็จจริงเบื้องต้น</t>
  </si>
  <si>
    <t>ประชุม 1 ครั้ง</t>
  </si>
  <si>
    <t>ค่าเบี้ยประชุม 1 ครั้ง</t>
  </si>
  <si>
    <t>บาท/คน</t>
  </si>
  <si>
    <t>จำนวนอนุกรรมการด้านต่าง ๆ</t>
  </si>
  <si>
    <t>5 ด้าน มีจำนวนองค์ประชุม</t>
  </si>
  <si>
    <t>ประมาณ 15 คน</t>
  </si>
  <si>
    <t>ค่าตอบแทน</t>
  </si>
  <si>
    <t xml:space="preserve">   ประธานกรรมการ</t>
  </si>
  <si>
    <t xml:space="preserve">   กรรมการ</t>
  </si>
  <si>
    <t>อัตรา
(2)</t>
  </si>
  <si>
    <t>รวมเงินเดือน</t>
  </si>
  <si>
    <t>รวมเงินประจำตำแหน่ง</t>
  </si>
  <si>
    <t>รวมค่าตอบแทนที่ปรึกษา</t>
  </si>
  <si>
    <t>ที่ปรึกษาคณะกรรมการ</t>
  </si>
  <si>
    <t>งบประมาณต่อปี
(4)=(3)x12</t>
  </si>
  <si>
    <t>งบประมาณต่อเดือน
(3)=(1)x(2)</t>
  </si>
  <si>
    <t>รวมงบประมาณ
(4)=(1)x(2)x(3)</t>
  </si>
  <si>
    <t>โครงการบูรณาการทุกภาคส่วนฯ</t>
  </si>
  <si>
    <t>วัน/เที่ยว
(1)</t>
  </si>
  <si>
    <t>สำหรับเป็นค่าใช้จ่ายในการเดิน</t>
  </si>
  <si>
    <t>ระหว่างส่วนกลางและในพื้นที่</t>
  </si>
  <si>
    <t>หมายเหตุ : คำนวณค่าใช้จ่าย ตามอัตราที่กรมบัญชีกลางกำหนดตามระเบียบกระทรวงการคลังว่าด้วยการเบิกค่าใช้จ่ายในการเดินทางไปราชการ (ฉบับที่ 2 ) พ.ศ.2554</t>
  </si>
  <si>
    <t>งานด้านอื่น ๆ</t>
  </si>
  <si>
    <t>งานด้านป้องกันการทุจริต</t>
  </si>
  <si>
    <t>งาน/โครงการ/กิจกรรม/รายการ</t>
  </si>
  <si>
    <t>รวมงานด้านอื่น ๆ</t>
  </si>
  <si>
    <t>ครั้ง
(2)</t>
  </si>
  <si>
    <t>ค่าเช่ารถยนต์ประจำตำแหน่งของคณะกรรมการ</t>
  </si>
  <si>
    <t xml:space="preserve">    ประธานกรรมการ</t>
  </si>
  <si>
    <t xml:space="preserve">    กรรมการ</t>
  </si>
  <si>
    <t>รวมงบประมาณ
(3)=(1)x(2)</t>
  </si>
  <si>
    <t>รวมงบประมาณทั้งปี
(4)=(3)x12</t>
  </si>
  <si>
    <t>เป็นค่าเช่ารถยนต์ส่วนบุคคลประจำตำแหน่ง</t>
  </si>
  <si>
    <t>คณะกรรมการ จำนวน 6 คัน เป็นค่าเช่าผูกพัน</t>
  </si>
  <si>
    <t xml:space="preserve">เป็นเวลา  5 ปี เริ่มตั้งแต่ปีงบประมาณ </t>
  </si>
  <si>
    <t>พ.ศ. 2556 - 2560</t>
  </si>
  <si>
    <t>ประเภทวัสดุ/รายการ</t>
  </si>
  <si>
    <t xml:space="preserve">ค่าอาหารทำการนอกเวลา </t>
  </si>
  <si>
    <t>ค่าเช่ารถยนต์ประจำตำแหน่งคณะกรรมการ ป.ป.ท.</t>
  </si>
  <si>
    <t>ค่าวัสดุสำนักงาน</t>
  </si>
  <si>
    <t xml:space="preserve">แบบฟอร์ม ข. </t>
  </si>
  <si>
    <r>
      <rPr>
        <b/>
        <sz val="16"/>
        <rFont val="TH SarabunPSK"/>
        <family val="2"/>
      </rPr>
      <t>ผู้ประสานงาน</t>
    </r>
    <r>
      <rPr>
        <sz val="16"/>
        <rFont val="TH SarabunPSK"/>
        <family val="2"/>
      </rPr>
      <t xml:space="preserve"> </t>
    </r>
  </si>
  <si>
    <t>ปี 2558</t>
  </si>
  <si>
    <t>แบบฟอร์ม</t>
  </si>
  <si>
    <t>รวมโครงการที่ 1</t>
  </si>
  <si>
    <t>รวมโครงการที่ 2</t>
  </si>
  <si>
    <t>รวมโครงการที่ 3</t>
  </si>
  <si>
    <t>(ตัวอย่าง)</t>
  </si>
  <si>
    <t xml:space="preserve">ค่าบำรุงรักษา </t>
  </si>
  <si>
    <t>(15%ของงบประมาณที่ใช้)</t>
  </si>
  <si>
    <t>ลำดับที่</t>
  </si>
  <si>
    <t>ชื่อระบบ</t>
  </si>
  <si>
    <t>งบประมาณที่ใช้ไป</t>
  </si>
  <si>
    <t>สิ้นสุดการรับประกัน</t>
  </si>
  <si>
    <t>บริษัทฯ /หน่วยงาน</t>
  </si>
  <si>
    <t>ที่เป็นคู่สัญญาจ้าง</t>
  </si>
  <si>
    <t>ระบบค้นคว้ากฎหมาย</t>
  </si>
  <si>
    <t>2 พย. 56</t>
  </si>
  <si>
    <t>ระบบรับเรื่องและติดตามการร้องเรียน</t>
  </si>
  <si>
    <t>24 มิย. 55</t>
  </si>
  <si>
    <t>ระบบบริหารงานนโยบายและแผนงานและตัวชี้วัด (กพร.)</t>
  </si>
  <si>
    <t>26 สค. 55</t>
  </si>
  <si>
    <t>ระบบรักษาความมั่นคงปลอดภัยระบบสารสนเทศ</t>
  </si>
  <si>
    <t>26 กย. 55</t>
  </si>
  <si>
    <t>ระบบเครือข่ายคอมพิวเตอร์ภายใน (ส่วนขยาย)</t>
  </si>
  <si>
    <t>5 มิย. 56</t>
  </si>
  <si>
    <t>ระบบสื่อสารภายในสำนักงาน ระยะที่ 1</t>
  </si>
  <si>
    <t>29 พค. 56</t>
  </si>
  <si>
    <t>ระบบสำนักงานอิเล็กทรอนิกส์ (E-Office)</t>
  </si>
  <si>
    <t>2 กย. 55</t>
  </si>
  <si>
    <t>ระบบสารสนเทศทางภูมิศาสตร์ด้านการป้องกันและปราบปรามการทุจริตในภาครัฐ (GIS : Geographic Information System)</t>
  </si>
  <si>
    <t>16 ตค. 56</t>
  </si>
  <si>
    <t>ระบบบัญชีการเงิน</t>
  </si>
  <si>
    <t>กพ. 57</t>
  </si>
  <si>
    <t>ระบบบริหารงานพัสดุ</t>
  </si>
  <si>
    <t>ค่าวัสดุเชื้อเพลิงและหล่อลื่น</t>
  </si>
  <si>
    <t>ค่าวัสดุหนังสือและตำรา</t>
  </si>
  <si>
    <t>ค่าวัสดุโฆษณาและเผยแพร่</t>
  </si>
  <si>
    <t>ค่าวัสดุคอมพิวเตอร์</t>
  </si>
  <si>
    <t>วัสดุงานบ้านงานครัว</t>
  </si>
  <si>
    <t>วัสดุไฟฟ้าและวิทยุ</t>
  </si>
  <si>
    <t>วัสดุยานพาหนะและขนส่ง</t>
  </si>
  <si>
    <t>วัสดุอื่น ๆ</t>
  </si>
  <si>
    <t xml:space="preserve">ค่าตอบแทนผู้ปฏิบัติงานให้ทางราชการ (ค่าตอบแทนที่ปรึกษา) </t>
  </si>
  <si>
    <t>ค่าใช้จ่ายในการคุ้มครองพยาน</t>
  </si>
  <si>
    <r>
      <t>หน่วยงาน</t>
    </r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>...............................................................................</t>
    </r>
  </si>
  <si>
    <t xml:space="preserve">         </t>
  </si>
  <si>
    <t>จำนวนเดือน</t>
  </si>
  <si>
    <t>ค่าเช่าเครื่องถ่ายเอกสาร</t>
  </si>
  <si>
    <t>ค่าจัดพิมพ์เอกสารของสำนักงาน</t>
  </si>
  <si>
    <t>ค่าจ้างเหมารักษาความปลอดภัย</t>
  </si>
  <si>
    <t>ค่าจ้างเหมาพนักงานรักษาความสะอาด</t>
  </si>
  <si>
    <t>ค่าจ้างเหมาพนักงานขับรถยนต์</t>
  </si>
  <si>
    <t>ค่าดูแลระบบเทคโนโลยีสารสนเทศและการสื่อสาร</t>
  </si>
  <si>
    <t>ค่าบริการสื่อสารและโทรคมนาคม</t>
  </si>
  <si>
    <t xml:space="preserve">ค่าตอบแทนผู้ปฏิบัติงานให้ทางราชการ </t>
  </si>
  <si>
    <t xml:space="preserve">ค่าใช้จ่ายตามมาตรา 61 </t>
  </si>
  <si>
    <t>ได้รับจัดสรร</t>
  </si>
  <si>
    <t>ปี 2557</t>
  </si>
  <si>
    <t>ประมาณการค่าใช้จ่าย</t>
  </si>
  <si>
    <t>ครุภัณฑ์อื่น ๆ</t>
  </si>
  <si>
    <t xml:space="preserve">    1. สื่อโทรทัศน์</t>
  </si>
  <si>
    <t xml:space="preserve">    2. สื่อวิทยุ</t>
  </si>
  <si>
    <t xml:space="preserve">    3. สื่อสิ่งพิมพ์</t>
  </si>
  <si>
    <t xml:space="preserve">    4. สื่อหนังสือพิมพ์</t>
  </si>
  <si>
    <t xml:space="preserve">    5. สื่ออื่นๆ</t>
  </si>
  <si>
    <t>โครงการ......................................................................................................</t>
  </si>
  <si>
    <t>โครงการอื่น ๆ</t>
  </si>
  <si>
    <t>งาน...................................................</t>
  </si>
  <si>
    <t xml:space="preserve">    ค่าใช้จ่ายในการประชุม</t>
  </si>
  <si>
    <t>งานประชุมเร่งรัดติดตามงบประมาณประจำปีงบประมาณ 2557</t>
  </si>
  <si>
    <t>ประชุมเพื่อติดตามเร่งรัดการเบิกจ่ายงบประมาณ</t>
  </si>
  <si>
    <t>เพื่อแก้ไขปัญหาอุปสรรค หาทางแก้ไขปัญหาต่างๆ</t>
  </si>
  <si>
    <t xml:space="preserve">       </t>
  </si>
  <si>
    <t xml:space="preserve">วันที่         เดือน                       พ.ศ.     </t>
  </si>
  <si>
    <t xml:space="preserve">    โทรศัพท์สำนักงาน..............................................................มือถือ............................................................</t>
  </si>
  <si>
    <t>ผู้ประสานงาน  ชื่อ/สกุล.............................................................................E - mail ………………………………..………………...</t>
  </si>
  <si>
    <t>เบิกจริง</t>
  </si>
  <si>
    <t xml:space="preserve">ค่าตอบแทนอื่น ๆ </t>
  </si>
  <si>
    <t xml:space="preserve">   2.2  อื่น ๆ (ระบุ)............................</t>
  </si>
  <si>
    <t xml:space="preserve">   1.1 ประธานกรรมการ</t>
  </si>
  <si>
    <t xml:space="preserve">   1.2 กรรมการ</t>
  </si>
  <si>
    <t xml:space="preserve"> -ตามระเบียบค่าตอบแทนฯ ที่ปรึกษา</t>
  </si>
  <si>
    <t xml:space="preserve"> - ตามหนังสืออนุมัติให้ดำเนินการ</t>
  </si>
  <si>
    <t xml:space="preserve"> - ตามระเบียบค่าตอบแทนฯ ที่ปรึกษา</t>
  </si>
  <si>
    <t xml:space="preserve"> -ตามระเบียบค่าตอบแทนฯ</t>
  </si>
  <si>
    <t xml:space="preserve"> -ตามระเบียบเงินประจำตำแหน่ง</t>
  </si>
  <si>
    <t>(ครั้ง)</t>
  </si>
  <si>
    <t>ประชุมด้านอนุกรรมการไต่สวน</t>
  </si>
  <si>
    <t>ประชุมตามมาตรา 17 (1)</t>
  </si>
  <si>
    <t>3</t>
  </si>
  <si>
    <t>2</t>
  </si>
  <si>
    <t>1</t>
  </si>
  <si>
    <t>คณะอนุกรรมการตามมาตรา 17 (1)</t>
  </si>
  <si>
    <t>จัดสรร</t>
  </si>
  <si>
    <t>คณะอนุกรรมการด้านการตรวจสอบข้อเท็จจริงและการไต่สวน</t>
  </si>
  <si>
    <t>ขบวนการไต่สวน  และคดี</t>
  </si>
  <si>
    <t>ที่คาดว่าจะได้รับการตรวจ</t>
  </si>
  <si>
    <t>ตามคำสั่งที่.....</t>
  </si>
  <si>
    <t>ค่าเบี้ยประกันสุขภาพคณะกรรมการ</t>
  </si>
  <si>
    <t>ค่าเบี้ยประกันสุขภาพที่ปรึกษาคณะกรรมการ</t>
  </si>
  <si>
    <t xml:space="preserve">   ที่ปรึกษาคณะกรรมการ</t>
  </si>
  <si>
    <t xml:space="preserve"> - ตามระเบียบ…………………</t>
  </si>
  <si>
    <t>อัตราต่อปี
(2)</t>
  </si>
  <si>
    <t>งบประมาณต่อปี
(3)=(2)x12</t>
  </si>
  <si>
    <t>อัตราต่อคน
(2)</t>
  </si>
  <si>
    <t>ทางไปราชการเพื่อดำเนิน</t>
  </si>
  <si>
    <t>โครงการ</t>
  </si>
  <si>
    <t>เป็นค่าใช้จ่ายในการปฎิบัติหน้าที่</t>
  </si>
  <si>
    <t>รวมงานด้านป้องกันการทุจริต</t>
  </si>
  <si>
    <t>งานตามบทบาทภารกิจ</t>
  </si>
  <si>
    <t>อื่น ๆ (ระบุ).............................</t>
  </si>
  <si>
    <t>งบประมาณ
(4)=(1)x(2)x(3)</t>
  </si>
  <si>
    <t>หมายเหตุ : 1. ค่าใช้จ่ายในการจัดประชุมราชการ หมายถึง ค่าใช้จ่ายในการประชุมปรึกษาหารือภายในหน่วยงานหรือระหว่างหน่วยงาน เพื่อประสาน ชี้แจงงานหรือการจัดทำแผนงาน ซึ่งไม่รวมถึงการประชุม อบรม สัมมนา</t>
  </si>
  <si>
    <t>งาน………………………………………………………………….</t>
  </si>
  <si>
    <t>โครงการ/กิจกรรม……………………………………………………….</t>
  </si>
  <si>
    <t>จำนวน(นาที/คอลัมน์/ต่อครั้ง)
(1)</t>
  </si>
  <si>
    <t>อัตราที่ตั้ง
(3)</t>
  </si>
  <si>
    <t>โครงการประชาสัมพันธ์บทบาทภารกิจของสำนักงาน ป.ป.ท.</t>
  </si>
  <si>
    <t>ราคาต่อหน่วย</t>
  </si>
  <si>
    <t>ยางรถยนต์ครบกำหนดเปลี่ยนทุก</t>
  </si>
  <si>
    <t>หน่วยงาน…………………………………………………………</t>
  </si>
  <si>
    <t xml:space="preserve"> โทร. 0  2502 6670-80 ต่อ 1505</t>
  </si>
  <si>
    <t xml:space="preserve"> โทร. 0  2502 6670-80 ต่อ 1504</t>
  </si>
  <si>
    <t>นางสาวธมน  บูรณะบุรี</t>
  </si>
  <si>
    <t>ปี 2559</t>
  </si>
  <si>
    <t xml:space="preserve"> รายละเอียดค่าตอบแทนคณะกรรมการ ประจำปีงบประมาณ พ.ศ.2559</t>
  </si>
  <si>
    <t>รายละเอียดการคำนวณค่าตอบแทน ปี 2559</t>
  </si>
  <si>
    <t xml:space="preserve"> ปี 2558</t>
  </si>
  <si>
    <t>ปี 2560</t>
  </si>
  <si>
    <t>ปี 2561</t>
  </si>
  <si>
    <t xml:space="preserve"> รายละเอียดค่าตอบแทนผู้ปฏิบัติงานให้ทางราชการ ประจำปีงบประมาณ พ.ศ.2560</t>
  </si>
  <si>
    <t>รายละเอียดการคำนวณค่าตอบแทน ปี 2560</t>
  </si>
  <si>
    <t>รายละเอียดค่าเบี้ยประชุมคณะอนุกรรมการฯ ประจำปีงบประมาณ พ.ศ.2560</t>
  </si>
  <si>
    <t xml:space="preserve"> รายละเอียดค่าเบี้ยเลี้ยง ค่าที่พัก และพาหนะ ประจำปีงบประมาณ พ.ศ.2560</t>
  </si>
  <si>
    <t>รายละเอียดการคำนวณคำขอปี 2560</t>
  </si>
  <si>
    <t xml:space="preserve"> ปี 2559</t>
  </si>
  <si>
    <t>รายละเอียดค่าบำรุงรักษาด้านระบบสารสนเทศและการสื่อสาร (ICT M/A) ปีงบประมาณ พ.ศ. 2560</t>
  </si>
  <si>
    <t>รายละเอียดประกอบคำของบประมาณปี 2560</t>
  </si>
  <si>
    <t>รายละเอียด ปี 2560</t>
  </si>
  <si>
    <t>รายละเอียดค่าใช้จ่ายในการประชาสัมพันธ์ ประจำปีงบประมาณ พ.ศ.2560</t>
  </si>
  <si>
    <t>รายการซ่อมครุภัณฑ์ ประจำปี 2560</t>
  </si>
  <si>
    <t>1. งบบุคลากร</t>
  </si>
  <si>
    <t>ค่าตอบแทนรายเดือนสำหรับข้าราชการ</t>
  </si>
  <si>
    <t>เงินช่วยเหลือการครองชีพสำหรับข้าราชการ</t>
  </si>
  <si>
    <t>เงินเพิ่มพิเศษสำหรับการสู้รบ (พ.ส.ร.)</t>
  </si>
  <si>
    <t>ค่าเช่า/ปี</t>
  </si>
  <si>
    <t>งบบุคลากร</t>
  </si>
  <si>
    <t>2.1 ค่าตอบแทน</t>
  </si>
  <si>
    <t>2.1.1</t>
  </si>
  <si>
    <t>2.1.2</t>
  </si>
  <si>
    <t>2.1.3</t>
  </si>
  <si>
    <t>2.2.1</t>
  </si>
  <si>
    <t>2.2 ค่าใช้สอย</t>
  </si>
  <si>
    <t>ผู้รับผิดชอบหลัก</t>
  </si>
  <si>
    <t>ทุกหน่วยงาน</t>
  </si>
  <si>
    <t>รายจ่ายบุคลากร</t>
  </si>
  <si>
    <t xml:space="preserve">   2.1 ผู้เชี่ยวชาญด้าน...............................</t>
  </si>
  <si>
    <t>ค่าจ้างเหมาดูแลระบบเว็บไซต์และดูแลเว็บไซด์และจดหมายอิเล็กทรอนิกส์ (E-mail)</t>
  </si>
  <si>
    <t xml:space="preserve">               2. คำนวณค่าใช้จ่าย ตามอัตรากรมบัญชีกลางกำหนด สำหรับการจัดทำคำของบประมาณรายจ่ายประจำปีงบประมาณ พ.ศ.2560</t>
  </si>
  <si>
    <t>ค่าซ่อมแซมยานพาหนะ</t>
  </si>
  <si>
    <t>ค่าตอบแทนเหมาจ่ายแทนการจัดหารถประจำตำแหน่ง</t>
  </si>
  <si>
    <t>ตำแหน่ง</t>
  </si>
  <si>
    <t>รายชื่อข้าราชการ</t>
  </si>
  <si>
    <t>ค่าตอบแทนพิเศษของข้าราชการผู้ได้รับเงินเดือนเต็มขั้น</t>
  </si>
  <si>
    <t>ค่าโทรศัพท์</t>
  </si>
  <si>
    <t>ค่าไฟฟ้า</t>
  </si>
  <si>
    <t>ค่าน้ำประปา</t>
  </si>
  <si>
    <t>ค่าบริการไปรษณีย์</t>
  </si>
  <si>
    <t>ค่ารับรองและพิธีการ (ค่าใช้จ่ายในการประชุม)</t>
  </si>
  <si>
    <t>สลธ. กบค.</t>
  </si>
  <si>
    <t>ประชุม ศอตช.</t>
  </si>
  <si>
    <t>ประชุมพัสดุ</t>
  </si>
  <si>
    <t>เบิกจ่าย</t>
  </si>
  <si>
    <t>รายละเอียดการคำนวณค่าตอบแทน ปี 2561</t>
  </si>
  <si>
    <t xml:space="preserve"> รายละเอียดค่าเบี้ยประกันสุขภาพคณะกรรมการ ประจำปีงบประมาณ พ.ศ.2561</t>
  </si>
  <si>
    <t xml:space="preserve"> ปี 2560</t>
  </si>
  <si>
    <t>รายละเอียดการคำนวณปีงบประมาณ 2561</t>
  </si>
  <si>
    <t>รายการซ่อมครุภัณฑ์ ประจำปี 2561</t>
  </si>
  <si>
    <t xml:space="preserve">ชื่อโครงการ : </t>
  </si>
  <si>
    <t>ü</t>
  </si>
  <si>
    <t xml:space="preserve"> ปี 2561</t>
  </si>
  <si>
    <t>ปี 2562</t>
  </si>
  <si>
    <t>เงินเดือนอัตราเดิม</t>
  </si>
  <si>
    <t>เงินปราบปรามผู้กระทำผิด</t>
  </si>
  <si>
    <t>เงินเพิ่มพิเศษสำหรับเจ้าหน้าที่หรือพนักงาน ป.ป.ท.</t>
  </si>
  <si>
    <t>ค่าตอบแทนพนักงานราชการ/เงินสมทบกองทุนประกันสังคม</t>
  </si>
  <si>
    <t>ค่าเบี้ยประชุมกรรมการ (นายกรัฐมนตรีหรือรองนายกแต่งตั้ง)</t>
  </si>
  <si>
    <t>ค่าเบี้ยประชุมกรรมการ (ด้านพัสดุ)</t>
  </si>
  <si>
    <t xml:space="preserve">ค่าเบี้ยเลี้ยง ค่าที่พัก และพาหนะ (ไม่เกี่ยวกับคดี) </t>
  </si>
  <si>
    <t>ค่าเบี้ยประชุมกรรมการ (ประธานคณะกรรมการแต่งตั้ง)</t>
  </si>
  <si>
    <t>แผนงานพื้นฐานด้านการปรับสมดุลและพัฒนาระบบการบริหารจัดการภาครัฐ</t>
  </si>
  <si>
    <t>แผนงานบุคลากรภาครัฐ</t>
  </si>
  <si>
    <t>2. งบดำเนินงาน</t>
  </si>
  <si>
    <t>ค่าตอบแทนพนักงานราชการ</t>
  </si>
  <si>
    <t>เงินสมทบกองทุนประกันสังคม (พนักงานราชการ)</t>
  </si>
  <si>
    <t>1.งบดำเนินงาน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</si>
  <si>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</si>
  <si>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</si>
  <si>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</si>
  <si>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</si>
  <si>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</si>
  <si>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</si>
  <si>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</si>
  <si>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</si>
  <si>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</si>
  <si>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</si>
  <si>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</si>
  <si>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</si>
  <si>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</si>
  <si>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</si>
  <si>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</si>
  <si>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3. งบรายจ่ายอื่น</t>
  </si>
  <si>
    <t>ค่าจ้างเหมาบริการอื่นๆ (ค่าจ้างพนักงานขับรถ พนักงานรักษาความปลอดภัย พนักงานรักษาความสะอาด ฯ)</t>
  </si>
  <si>
    <t xml:space="preserve">ค่าโฆษณาและเผยแพร่ (ค่าใช้จ่ายในการประชาสัมพันธ์) </t>
  </si>
  <si>
    <t>ค่าเช่าทรัพย์สิน (ค่าเช่าสำนักงาน/ค่าเช่าเครื่องถ่ายเอกสาร</t>
  </si>
  <si>
    <t xml:space="preserve">ค่าสาธารณูปโภค (ค่าไฟฟ้า น้ำประปา โทรศัพท์ ฯ) </t>
  </si>
  <si>
    <t>ค่าวัสดุต่าง ๆ (สำนักงาน คอมพิวเตอร์ เชื้อเพลิง โฆษณา งานบ้านฯ ยานพาหนะ ฯลฯ)</t>
  </si>
  <si>
    <t>ชื่อ-สกุล</t>
  </si>
  <si>
    <t>ค่าตอบแทนรายเดือนฯ</t>
  </si>
  <si>
    <t>เงินช่วยเหลือค่าครองชีพ</t>
  </si>
  <si>
    <t>เงินเพิ่มพิเศษสำหรับการสู้รบ(พ.ส.ร.)</t>
  </si>
  <si>
    <t>ค่าเช่าบ้านข้าราชการ</t>
  </si>
  <si>
    <t>รายการบุคลากรภาครัฐ</t>
  </si>
  <si>
    <t>เงินเพิ่มพิเศษเจ้าหน้าที่/พนักงาน ป.ป.ท.</t>
  </si>
  <si>
    <t>จัดหารถประจำตำแหน่ง</t>
  </si>
  <si>
    <t>เงินสมทบประกันสังคม</t>
  </si>
  <si>
    <t>ประชุม ศปท.</t>
  </si>
  <si>
    <t>แบบฟอร์ม สนย. 2022</t>
  </si>
  <si>
    <t>รายละเอียดค่าใช้จ่ายในการเดินทางไปราชการต่างประเทศชั่วคราว ประจำปีงบประมาณ พ.ศ.2562</t>
  </si>
  <si>
    <t>ชื่อโครงการเข้าร่วมประชุม/</t>
  </si>
  <si>
    <t>ตำแหน่งผู้เดินทาง</t>
  </si>
  <si>
    <t>ชื่อโครงการ..........................</t>
  </si>
  <si>
    <t xml:space="preserve"> ปี 2562</t>
  </si>
  <si>
    <t xml:space="preserve">  1.2 ค่าใช้สอย</t>
  </si>
  <si>
    <t>2.รายจ่ายอื่น</t>
  </si>
  <si>
    <t xml:space="preserve">   1.1 ค่าตอบแทน</t>
  </si>
  <si>
    <t xml:space="preserve">   1.2 ค่าใช้สอย</t>
  </si>
  <si>
    <t xml:space="preserve">     1.3 ค่าสาธารณูปโภค (ค่าไฟฟ้า น้ำประปา โทรศัพท์ ฯ) </t>
  </si>
  <si>
    <t xml:space="preserve">     1.4 ค่าวัสดุต่าง ๆ (สำนักงาน คอมพิวเตอร์ เชื้อเพลิง โฆษณา งานบ้านฯ ยานพาหนะ ฯลฯ)</t>
  </si>
  <si>
    <t>เงินเดือน
เต็มขั้น</t>
  </si>
  <si>
    <t>สิทธิการเบิกค่าเช่าบ้าน</t>
  </si>
  <si>
    <t>อัตราเงินเดือน</t>
  </si>
  <si>
    <t>อัตราเงินเดือนปัจจุบัน</t>
  </si>
  <si>
    <t>กลุ่มงาน/รายชื่อ</t>
  </si>
  <si>
    <t>กลุ่มงาน.......................</t>
  </si>
  <si>
    <t>ฝ่าย..................................</t>
  </si>
  <si>
    <t>ประชุมอื่น ๆ</t>
  </si>
  <si>
    <t>เรื่อง/รายการ/กิจกรรม</t>
  </si>
  <si>
    <t xml:space="preserve"> - ตรวจรับจ้างเหมา</t>
  </si>
  <si>
    <t xml:space="preserve"> - ตรวจรับครุภัณฑ์</t>
  </si>
  <si>
    <t xml:space="preserve"> - ตรวจรับระบบเทคโนฯ</t>
  </si>
  <si>
    <t xml:space="preserve"> - ตรวจรับวัสดุต่าง ๆ</t>
  </si>
  <si>
    <t>ค่าใช้จ่ายในการเดินทางไปราชการต่างประเทศชั่วคราว (อบรมสัมมนา)</t>
  </si>
  <si>
    <t>ค่าใช้จ่ายในการเดินทางไปราชการต่างประเทศชั่วคราว (ประชุม)</t>
  </si>
  <si>
    <t>เนื้อที่/ตารางเมตร</t>
  </si>
  <si>
    <t>ตารางเมตรละ</t>
  </si>
  <si>
    <t>ค่าเช่า/เดือน</t>
  </si>
  <si>
    <t>1. ส่วนกลาง</t>
  </si>
  <si>
    <t>2. ปปท. เขต</t>
  </si>
  <si>
    <t>เขตพื้นที่ 1</t>
  </si>
  <si>
    <t>เขตพื้นที่ 2</t>
  </si>
  <si>
    <t>เขตพื้นที่ 3</t>
  </si>
  <si>
    <t>เขตพื้นที่ 4</t>
  </si>
  <si>
    <t>เขตพื้นที่ 5</t>
  </si>
  <si>
    <t>เขตพื้นที่ 6</t>
  </si>
  <si>
    <t>เขตพื้นที่ 7</t>
  </si>
  <si>
    <t>เขตพื้นที่ 8</t>
  </si>
  <si>
    <t>เขตพื้นที่ 9</t>
  </si>
  <si>
    <t>ข้าราชการ</t>
  </si>
  <si>
    <t>พนักงานราชการ</t>
  </si>
  <si>
    <t>อัตรากำลัง</t>
  </si>
  <si>
    <t>ค่าเช่าอาคาสำนักงาน</t>
  </si>
  <si>
    <t>จำนวนเครื่อง</t>
  </si>
  <si>
    <t>จำนวนเงิน/ปี</t>
  </si>
  <si>
    <t>จำนวนเงินต่อองค์ประชุม</t>
  </si>
  <si>
    <t>(บาท/ครั้ง)</t>
  </si>
  <si>
    <t>งบประมาณต่อปี
(4)=(1)x(3)</t>
  </si>
  <si>
    <t>จำนวน
(คน)</t>
  </si>
  <si>
    <t>อัตรา/เดือน
(บาท)</t>
  </si>
  <si>
    <t>จัดสรร 
(บาท)</t>
  </si>
  <si>
    <t>เบิกจริง 
(บาท)</t>
  </si>
  <si>
    <t xml:space="preserve">  ค่าอาหารว่าง</t>
  </si>
  <si>
    <t xml:space="preserve">  ค่าอาหารกลางวัน</t>
  </si>
  <si>
    <t xml:space="preserve">  อื่น ๆ</t>
  </si>
  <si>
    <t>ราคาต่อ
หน่วย</t>
  </si>
  <si>
    <t>จัดซื้อ/ได้รับ
ปีงบประมาณ</t>
  </si>
  <si>
    <t xml:space="preserve">จำนวน 
</t>
  </si>
  <si>
    <t>ครุภัณฑ์......</t>
  </si>
  <si>
    <t>งบประมาณ/เดือน
(3)=(1)x(2)</t>
  </si>
  <si>
    <t>รวมงบประมาณ/ปี
(4)=(3)x12</t>
  </si>
  <si>
    <t>อัตรา/เดือน</t>
  </si>
  <si>
    <t>อัตรา/ปี</t>
  </si>
  <si>
    <t>อัตราต่อเดือน</t>
  </si>
  <si>
    <t>คำของบประมาณรายจ่ายประจำปีงบประมาณ พ.ศ. 2563</t>
  </si>
  <si>
    <t>รายการแบบฟอร์มการจัดทำคำของบประมาณรายจ่ายประจำปีงบประมาณ พ.ศ.2563</t>
  </si>
  <si>
    <t>สรุปคำของบประมาณรายจ่ายประจำปีงบประมาณ พ.ศ. 2563</t>
  </si>
  <si>
    <t>ภาพรวมคำของบประมาณรายจ่ายประจำปีงบประมาณ พ.ศ. 2563</t>
  </si>
  <si>
    <t>ข้อมูลประกอบคำของบประมาณรายจ่ายประจำปีงบประมาณ พ.ศ. 2563</t>
  </si>
  <si>
    <t>นางสาวชญาดา  ดีเปี่ยม</t>
  </si>
  <si>
    <t>นายกฤตธี เผื่อนพงศ์</t>
  </si>
  <si>
    <r>
      <t xml:space="preserve">  2. ให้ส่งคำของบประมาณประจำปี พ.ศ.2563 ตามแบบฟอร์มที่กำหนดทั้ง 2  ส่วน อย่างเป็นทางการ 1 ชุด และส่งไฟล์ข้อมูลที่  </t>
    </r>
    <r>
      <rPr>
        <b/>
        <sz val="16"/>
        <rFont val="TH SarabunPSK"/>
        <family val="2"/>
      </rPr>
      <t xml:space="preserve">planpacc@gmail.com </t>
    </r>
  </si>
  <si>
    <t>สรุปคำของบประมาณรายจ่ายประจำปีงบประมาณ  พ.ศ. 2563</t>
  </si>
  <si>
    <t>คำขอปี 2563</t>
  </si>
  <si>
    <t xml:space="preserve">ในช่องงบประมาณปี 2563 ให้ระบุงบประมาณทั้งหมดของแต่ละรายการ โดยเชื่อมโยงข้อมูลมาจากส่วนที่ 2  เฉพาะที่หน่วยงานขอเท่านั้น ไม่ต้องลบ sheet ออก </t>
  </si>
  <si>
    <t xml:space="preserve">  รายการประกอบคำของบประมาณรายจ่ายประจำปีงบประมาณ พ.ศ. 2563</t>
  </si>
  <si>
    <t>ค่าตอบแทนพนักงานราชการ/เงินสมทบกองทุนประกันสังคม ประจำปีงบประมาณ พ.ศ. 2563</t>
  </si>
  <si>
    <t xml:space="preserve">(เงินเดือนปี 62 + อัตราค่าตอบแทน) </t>
  </si>
  <si>
    <t>คำขอค่าเช่าบ้าน ประจำปีงบประมาณ พ.ศ. 2563</t>
  </si>
  <si>
    <t>ปี 2563</t>
  </si>
  <si>
    <t xml:space="preserve"> รายละเอียดค่าเบี้ยประกันสุขภาพคณะกรรมการ ประจำปีงบประมาณ พ.ศ.2563</t>
  </si>
  <si>
    <t>รายละเอียดการคำนวณค่าตอบแทน ปี 2563</t>
  </si>
  <si>
    <t xml:space="preserve"> รายละเอียดค่าอาหารทำการนอกเวลา ประจำปีงบประมาณ พ.ศ.2563</t>
  </si>
  <si>
    <t>รายละเอียดคำขอปี 2563</t>
  </si>
  <si>
    <t xml:space="preserve"> รายละเอียดค่าตอบแทนผู้ปฏิบัติงานให้ทางราชการ ประจำปีงบประมาณ พ.ศ.2563</t>
  </si>
  <si>
    <t xml:space="preserve"> รายละเอียดค่าตอบแทนคณะกรรมการ ประจำปีงบประมาณ พ.ศ.2563</t>
  </si>
  <si>
    <t>ค่าเบี้ยประชุมกรรมการ (นายกรัฐมนตรีหรือรองนายกแต่งตั้ง) ประจำปีงบประมาณ พ.ศ.2563</t>
  </si>
  <si>
    <t>เบิกจ่ายปี 2561</t>
  </si>
  <si>
    <t>แผนงาน ปี 2563</t>
  </si>
  <si>
    <t>ค่าเบี้ยประชุมกรรมการ (ด้านพัสดุ) ประจำปีงบประมาณ พ.ศ.2563</t>
  </si>
  <si>
    <t xml:space="preserve"> รายละเอียดค่าเบี้ยเลี้ยง ค่าที่พัก และพาหนะ ประจำปีงบประมาณ พ.ศ.2563 (ไม่เกี่ยวกับคดี)</t>
  </si>
  <si>
    <t>รายละเอียดการคำนวณคำขอปี 2563</t>
  </si>
  <si>
    <t>รายละเอียดค่าจ้างเหมาบริการ ประจำปีงบประมาณ พ.ศ.2563</t>
  </si>
  <si>
    <t xml:space="preserve"> รายละเอียดค่าใช้จ่ายในการจัดประชุมราชการ   ประจำปีงบประมาณ พ.ศ.2563</t>
  </si>
  <si>
    <t>รายละเอียดประกอบคำของบประมาณปี 2563</t>
  </si>
  <si>
    <t>ค่าโฆษณาและเผยแพร่ (ค่าใช้จ่ายในการประชาสัมพันธ์) ประจำปีงบประมาณ พ.ศ.2563</t>
  </si>
  <si>
    <t>รายละเอียด ปี 2563</t>
  </si>
  <si>
    <t>ประมาณการซ่อม ปี 2563</t>
  </si>
  <si>
    <t>รายละเอียดประมาณการซ่อม ปี 2563</t>
  </si>
  <si>
    <t>ค่าเช่าสำนักงาน/เครื่องถ่ายเอกสาร ส่วนกลาง/เขตพื้นที่ 1-9 ประจำปีงบประมาณ พ.ศ. 2563</t>
  </si>
  <si>
    <t xml:space="preserve"> ปี 2562 (ตามสัญญา/จ่ายจริง)</t>
  </si>
  <si>
    <t>ปี งบประมาณ พ.ศ. 2563</t>
  </si>
  <si>
    <t>รายละเอียดค่าเช่ารถยนต์ประจำตำแหน่งของคณะกรรมการ  ประจำปีงบประมาณ พ.ศ.2563</t>
  </si>
  <si>
    <t>รายละเอียดการคำนวณปีงบประมาณ 2563</t>
  </si>
  <si>
    <t>รายละเอียดการขอประมาณการปี 2563</t>
  </si>
  <si>
    <t xml:space="preserve"> ปี 2563</t>
  </si>
  <si>
    <t>ค่าใช้จ่ายในการเดินทางไปราชการต่างประเทศชั่วคราว ประจำปีงบประมาณ พ.ศ.2563</t>
  </si>
  <si>
    <t>¨</t>
  </si>
  <si>
    <t>กิจกรรม</t>
  </si>
  <si>
    <t>ผลผลิต (output) / ตัวชี้วัด</t>
  </si>
  <si>
    <t>ระยะเวลา
ดำเนินการ (เดือน)</t>
  </si>
  <si>
    <t>กลุ่มเป้าหมาย
(เป็นใครบ้าง)</t>
  </si>
  <si>
    <t>1. ...</t>
  </si>
  <si>
    <t>2. ...</t>
  </si>
  <si>
    <t>รูปแบบการเสนอโครงการ/กิจกรรม เพื่อประกอบคำของบประมาณ ปี 2563</t>
  </si>
  <si>
    <t>(ใช้สำหรับงบประมาณที่จะดำเนินการในโครงการอบรม/สัมมนา และรายจ่ายอื่น)</t>
  </si>
  <si>
    <t>โครงการใหญ่</t>
  </si>
  <si>
    <t xml:space="preserve">โครงการย่อย : </t>
  </si>
  <si>
    <t>สอดคล้องกับ</t>
  </si>
  <si>
    <r>
      <t xml:space="preserve">ยุทธศาสตร์สำนักงาน ป.ป.ท. ที่ </t>
    </r>
    <r>
      <rPr>
        <sz val="16"/>
        <rFont val="Wingdings"/>
        <charset val="2"/>
      </rPr>
      <t>¨</t>
    </r>
    <r>
      <rPr>
        <sz val="16"/>
        <rFont val="TH SarabunPSK"/>
        <family val="2"/>
      </rPr>
      <t xml:space="preserve"> </t>
    </r>
  </si>
  <si>
    <r>
      <t xml:space="preserve">เป้าประสงค์ ที่ </t>
    </r>
    <r>
      <rPr>
        <sz val="16"/>
        <rFont val="Wingdings"/>
        <charset val="2"/>
      </rPr>
      <t>¨</t>
    </r>
  </si>
  <si>
    <r>
      <t xml:space="preserve">กลยุทธ์ ที่ </t>
    </r>
    <r>
      <rPr>
        <sz val="16"/>
        <rFont val="Wingdings"/>
        <charset val="2"/>
      </rPr>
      <t>¨</t>
    </r>
  </si>
  <si>
    <t>วงเงินงบประมาณ</t>
  </si>
  <si>
    <r>
      <t xml:space="preserve">งบดำเนินงาน </t>
    </r>
    <r>
      <rPr>
        <sz val="16"/>
        <rFont val="Wingdings"/>
        <charset val="2"/>
      </rPr>
      <t>¨</t>
    </r>
  </si>
  <si>
    <r>
      <t xml:space="preserve">งบรายจ่ายอื่น </t>
    </r>
    <r>
      <rPr>
        <sz val="16"/>
        <rFont val="Wingdings"/>
        <charset val="2"/>
      </rPr>
      <t>¨</t>
    </r>
  </si>
  <si>
    <r>
      <t>ผลผลิต : .....................................</t>
    </r>
    <r>
      <rPr>
        <sz val="16"/>
        <rFont val="Wingdings"/>
        <charset val="2"/>
      </rPr>
      <t/>
    </r>
  </si>
  <si>
    <r>
      <rPr>
        <sz val="16"/>
        <rFont val="Wingdings"/>
        <charset val="2"/>
      </rPr>
      <t>¨</t>
    </r>
    <r>
      <rPr>
        <sz val="16"/>
        <rFont val="TH SarabunPSK"/>
        <family val="2"/>
      </rPr>
      <t xml:space="preserve"> ตัวชี้วัดเชิงปริมาณ : .............</t>
    </r>
  </si>
  <si>
    <r>
      <rPr>
        <sz val="16"/>
        <rFont val="Wingdings"/>
        <charset val="2"/>
      </rPr>
      <t>¨</t>
    </r>
    <r>
      <rPr>
        <sz val="16"/>
        <rFont val="TH SarabunPSK"/>
        <family val="2"/>
      </rPr>
      <t xml:space="preserve"> ตัวชี้วัดเชิงคุณภาพ : .............</t>
    </r>
  </si>
  <si>
    <t>ขนาด</t>
  </si>
  <si>
    <t>S</t>
  </si>
  <si>
    <t>เล็ก (S)</t>
  </si>
  <si>
    <t>กลาง (M)</t>
  </si>
  <si>
    <t>ใหญ่ (L)</t>
  </si>
  <si>
    <t>ใหญ่มาก (XL)</t>
  </si>
  <si>
    <t>เกณฑ์การให้คะแนน</t>
  </si>
  <si>
    <t>0.24 -1.18 คะแนน</t>
  </si>
  <si>
    <t>1.19 - 2.12 คะแนน</t>
  </si>
  <si>
    <t>2.13 - 3.06 คะแนน</t>
  </si>
  <si>
    <t>คะแนน</t>
  </si>
  <si>
    <t>3.07 - 4.00 คะแนน</t>
  </si>
  <si>
    <t xml:space="preserve">หลักเกณฑ์มาตรฐานต้นทุนต่อคดีในการกำหนดขนาดของคดี </t>
  </si>
  <si>
    <t>และเกณฑ์การตำนวณมาตรฐานต้นทุนต่อคดี</t>
  </si>
  <si>
    <t>1. หลักเกณฑ์มาตรฐานต้นทุนต่อคดีในการกำหนดขนาดของคดี ของสำนักงาน ป.ป.ท.</t>
  </si>
  <si>
    <t>1. การกำหนดขนาดของเรื่องกล่าวหา โดยแบ่งออกเป็น 4 ขนาด ซึ่งได้จากการถ่วงน้ำหนักตามเกณฑ์การให้คะแนน</t>
  </si>
  <si>
    <t>2. ในการจำแนกว่าเรื่องเรื่องกล่าวหาขนาด S , M , L และ XL จะพิจารณาจากองค์ประกอบ 4 องค์ประกอบและน้ำหนัก ดังนี้</t>
  </si>
  <si>
    <t>องค์ประกอบ</t>
  </si>
  <si>
    <t>น้ำหนัก (ร้อยละ)</t>
  </si>
  <si>
    <t xml:space="preserve">1. ตำแหน่งของผู้ถูกกล่าวหา </t>
  </si>
  <si>
    <t>2. จำนวนผู้ถูกกล่าวหาและหรือประเด็นข้อกล่าวหา</t>
  </si>
  <si>
    <t>3. งบประมาณโครงการ/มูลค่าความเสียหายผลกระทบต่อระบบราชการหรือสังคมส่วนรวม</t>
  </si>
  <si>
    <t xml:space="preserve">4. ความยุ่งยากในการรวบรวมพยานหลักฐานหรือพยานบุคคล </t>
  </si>
  <si>
    <t xml:space="preserve">            เดิมที่สำนักงาน ป.ป.ท. มีอำนาจหน้าที่รับเรื่องร้องเรียนกล่าวหาข้าราชการซึ่งดำรงตำแหน่งต่ำกว่าผู้บริหารระดับสูงหรือข้าราชการซึ่งดำรงตำแหน่งต่ำกว่าผู้อำนวยการกองหรือเทียบเท่าลงมา แต่เนื่องจาก พระราชบัญญัติประกอบรัฐธรรมนูญว่าด้วยการป้องกันและปราบปรามการทุจริต พ.ศ. 2561 มีผลบังคับใช้เมื่อวันที่ 21 กรกฎาคม 2561 ได้ระบุในมาตรา ๖๒ ในกรณีที่เจ้าหน้าที่ของรัฐซึ่งดํารงตําแหน่งตั้งแต่อํานวยการระดับสูงหรือเทียบเท่าลงมามีกรณีถูกกล่าวหาว่ากระทําผิด หรือเจ้าหน้าที่ของรัฐถูกกล่าวหาว่ากระทําผิดในเรื่องที่มิใช่เป็นความผิดร้ายแรง ทั้งนี้ บรรดาที่อยู่ในหน้าที่และอํานาจของคณะกรรมการ ป.ป.ช. คณะกรรมการ ป.ป.ช. จะมอบหมายให้คณะกรรมการป้องกันและปราบปรามการทุจริตในภาครัฐ ตามกฎหมายว่าด้วยมาตรการของฝ่ายบริหารในการป้องกันและปราบปรามการทุจริตดําเนินการแทนคณะกรรมการ ป.ป.ช. ก็ได้</t>
  </si>
  <si>
    <t xml:space="preserve">            คณะทำงานจัดทำเกณฑ์มาตรฐานต้นทุนต่อคดีในการกำหนดขนาดของคดี จึงได้แก้ไขหลักเกณฑ์การกำหนดขนาดของเรื่องกล่าวหา (คดี) ของสำนักงาน ป.ป.ท.เพื่อให้สอดคล้องกับพระราชบัญญัติประกอบรัฐธรรมนูญว่าด้วยการป้องกันและปราบปรามการทุจริต พ.ศ. 2561 โดยมีรายละเอียด ดังนี้
</t>
  </si>
  <si>
    <r>
      <t>องค์ประกอบที่ 1</t>
    </r>
    <r>
      <rPr>
        <sz val="16"/>
        <rFont val="TH SarabunPSK"/>
        <family val="2"/>
      </rPr>
      <t xml:space="preserve"> ตำแหน่งของผู้กล่าวหา</t>
    </r>
  </si>
  <si>
    <t xml:space="preserve">1. ลูกจ้าง/พนักงานราชการ/เจ้าหน้าที่ของรัฐระดับปฏิบัติการ </t>
  </si>
  <si>
    <t xml:space="preserve">2. เจ้าหน้าที่ของรัฐระดับชำนาญการ </t>
  </si>
  <si>
    <t xml:space="preserve">3. เจ้าหน้าที่ของรัฐระดับชำนาญการพิเศษ </t>
  </si>
  <si>
    <t xml:space="preserve">4. อำนายการต้นหรือเทียบเท่าขึ้นไป </t>
  </si>
  <si>
    <r>
      <rPr>
        <b/>
        <sz val="16"/>
        <rFont val="TH SarabunPSK"/>
        <family val="2"/>
      </rPr>
      <t>องค์ประกอบที่ 2</t>
    </r>
    <r>
      <rPr>
        <sz val="16"/>
        <rFont val="TH SarabunPSK"/>
        <family val="2"/>
      </rPr>
      <t xml:space="preserve"> จำนวนผู้ถูกกล่าวหาและหรือประเด็นข้อกล่าวหา</t>
    </r>
  </si>
  <si>
    <r>
      <t xml:space="preserve">องค์ประกอบที่ 3 </t>
    </r>
    <r>
      <rPr>
        <sz val="16"/>
        <rFont val="TH SarabunPSK"/>
        <family val="2"/>
      </rPr>
      <t>งบประมาณโครงการ/มูลค่าความเสียหายผลกระทบต่อระบบราชการหรือสังคมส่วนรวม</t>
    </r>
  </si>
  <si>
    <r>
      <rPr>
        <b/>
        <sz val="16"/>
        <rFont val="TH SarabunPSK"/>
        <family val="2"/>
      </rPr>
      <t>องค์ประกอบที่ 4</t>
    </r>
    <r>
      <rPr>
        <sz val="16"/>
        <rFont val="TH SarabunPSK"/>
        <family val="2"/>
      </rPr>
      <t xml:space="preserve"> ความยุ่งยากในการรวบรวมพยานหลักฐานหรือพยานบุคคล (ไม่รวมถึงผู้ถูกกล่าวหา)</t>
    </r>
  </si>
  <si>
    <t>1. ผู้ถูกกล่าวหา จำนวน 1 คน และหรือประเด็นข้อกล่าวหา จำนวน 1 ประเด็น</t>
  </si>
  <si>
    <t xml:space="preserve">2. ผู้ถูกกล่าวหา จำนวน 2 คน และหรือประเด็นข้อกล่าวหา จำนวน 2 ประเด็น </t>
  </si>
  <si>
    <t xml:space="preserve">3. ผู้ถูกกล่าวหา จำนวน 3 คน และหรือประเด็นข้อกล่าวหา จำนวน 3 ประเด็น </t>
  </si>
  <si>
    <t xml:space="preserve">4. ผู้ถูกกล่าวหา จำนวน 4 คนขึ้นไป และหรือประเด็นข้อกล่าวหา จำนวน 4 ประเด็นขึ้นไป </t>
  </si>
  <si>
    <t xml:space="preserve">1. ไม่เกิน 50,000 บาท และหรือส่งผลกระทบต่อบุคคล   </t>
  </si>
  <si>
    <t xml:space="preserve">2. 50,001 – 100,000 บาท และหรือส่งผลกระทบต่อกลุ่มบุคคล (ตั้งแต่ 2 คนขึ้นไป) </t>
  </si>
  <si>
    <t xml:space="preserve">3. 100,001 – 200,000 บาท และหรือส่งผลกระทบต่อองค์กร </t>
  </si>
  <si>
    <t xml:space="preserve">4. 200,001 บาทขึ้นไป และหรือเป็นเรื่องที่มีผลกระทบต่อสังคมส่วนรวม หรือระบบราชการ </t>
  </si>
  <si>
    <t xml:space="preserve">1. พยานหลักฐาน 1-2 รายการ และหรือพยานบุคคล 1-2 ราย </t>
  </si>
  <si>
    <t xml:space="preserve">2. พยานหลักฐาน 3-5 รายการ และหรือพยานบุคคล 3-5 ราย </t>
  </si>
  <si>
    <t xml:space="preserve">3. พยานหลักฐาน 6-9 รายการ และหรือพยานบุคคล 6-9 ราย </t>
  </si>
  <si>
    <t xml:space="preserve">4. พยานหลักฐาน 10 รายการขึ้นไป และหรือพยานบุคคล 10 รายขึ้นไป 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</si>
  <si>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คำว่า “พยานหลักฐาน” ต้องเป็นหลักฐานที่นำสืบไปสู่ประเด็นพิสูจน์การกระทำความผิด เป็นหลักฐานที่ยืนยันการกระทำความผิดชัดเจนเท่านั้น โดยจะ
ไม่พิจารณาพยานหลักฐานเล็กๆ น้อยๆ ไม่เกี่ยวข้องกับการกระทำวามผิด</t>
    </r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</si>
  <si>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ให้พิจารณาจากมูลค่าความเสียหายก่อน ซึ่งความเสียหายนั้นต้องสามารถคำนวณเป็นมูลค่าความเสียหายจริงสุทธิ</t>
    </r>
  </si>
  <si>
    <r>
      <rPr>
        <b/>
        <sz val="16"/>
        <rFont val="TH SarabunPSK"/>
        <family val="2"/>
      </rPr>
      <t>บุคคล</t>
    </r>
    <r>
      <rPr>
        <sz val="16"/>
        <rFont val="TH SarabunPSK"/>
        <family val="2"/>
      </rPr>
      <t xml:space="preserve"> </t>
    </r>
  </si>
  <si>
    <t xml:space="preserve">หมายถึง </t>
  </si>
  <si>
    <t>เรื่องที่ส่งผลกระทบในทางที่ทำให้เกิดความเสียหายต่อบุคคลใดบุคคลหนึ่ง</t>
  </si>
  <si>
    <t>องค์กร</t>
  </si>
  <si>
    <t>สังคมส่วนรวม</t>
  </si>
  <si>
    <t>ระบบราชการ</t>
  </si>
  <si>
    <t>เรื่องที่ส่งผลกระทบในทางที่ทำให้เกิดความเสียหายต่อองค์กรใดองค์กรหนึ่ง</t>
  </si>
  <si>
    <t>เรื่องที่ส่งผลกระทบในทางที่ทำให้เกิดความเสียหายต่อสาธารณะหรือสังคมเป็นวงกว้าง หรือเป็นเรื่องที่สาธารณชนให้ความสนใจ</t>
  </si>
  <si>
    <t>เรื่องที่ส่งผลกระทบในทางที่ทำให้เกิดความเสียหายต่อระบบราชการ หรือ รัฐวิสาหกิจ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</si>
  <si>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คำว่า </t>
    </r>
    <r>
      <rPr>
        <b/>
        <sz val="16"/>
        <rFont val="TH SarabunPSK"/>
        <family val="2"/>
      </rPr>
      <t>“ประเด็นข้อกล่าวหา”</t>
    </r>
    <r>
      <rPr>
        <sz val="16"/>
        <rFont val="TH SarabunPSK"/>
        <family val="2"/>
      </rPr>
      <t xml:space="preserve"> ต้องเป็นประเด็นความผิดฐานทุจริตต่อตำแหน่งหน้าที่เท่านั้น</t>
    </r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</si>
  <si>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ให้พิจารณาจากตัวการเป็นหลัก และเทียบตำแหน่งตามที่สำนักงาน ป.ป.ช. กำหนด</t>
    </r>
  </si>
  <si>
    <t>ตัวอย่างการคำนวณขนาดของเรื่องกล่าวหา</t>
  </si>
  <si>
    <t>ประเด็น</t>
  </si>
  <si>
    <t>4</t>
  </si>
  <si>
    <t>เกณฑ์การกำหนดขนาดของเรื่องกล่าวหา</t>
  </si>
  <si>
    <t>น้ำหนัก
(ร้อยละ)</t>
  </si>
  <si>
    <t>ตำแหน่งผู้ถูกกล่าวหา (ชำนาญการ)</t>
  </si>
  <si>
    <t>จำนวนผู้ถูกกล่าวหาและหรือประเด็นข้อกล่าวหา (10 คน)</t>
  </si>
  <si>
    <t>งบประมาณโครงการ/มูลค่าความเสียหายผลกระทบต่อระบบราชการหรือสังคมส่วนรวม (มูลค่าความเสียหาย 200,000 บาท)</t>
  </si>
  <si>
    <t>ความยุ่งยากในการรวบรวมพยานหลักฐานหรือพยานบุคคล (พยานหลักฐาน 2 รายการ)</t>
  </si>
  <si>
    <t>องค์ประกอบ x น้ำหนัก
100</t>
  </si>
  <si>
    <t>(ค่าคะแนน 2.15 = ขนาด L)</t>
  </si>
  <si>
    <t>2. เกณฑ์การคำนวณมาตรฐานต้นทุนต่อคดี</t>
  </si>
  <si>
    <t xml:space="preserve">            คณะทำงานจัดทำเกณฑ์มาตรฐานต้นทุนต่อคดีในการกำหนดขนาดของคดี ได้พิจารณารายการงบประมาณที่เกี่ยวข้องกับการดำเนินการด้านคดี การเกณฑ์การ
คำนวณมาตรฐานต้นทุนต่อคดี ดังนี้</t>
  </si>
  <si>
    <t xml:space="preserve">                1.1 ค่าใช้จ่ายตาม มาตรา 61 (พ.ศ.2551)  เบิกจ่ายตามระเบียบกระทรวงยุติธรรมว่าด้วยค่าใช้จ่ายและวิธีการเบิกจ่ายฯ ตามบัญชีอัตราค่าใช้จ่ายฯ มี 3 รายการใหญ่ 14 รายการย่อย</t>
  </si>
  <si>
    <t xml:space="preserve">                1.5 ค่าใช้จ่ายนอกเหนือจากข้างต้นให้เบิกจ่ายเท่าที่จ่ายจริง</t>
  </si>
  <si>
    <t xml:space="preserve">                1.4 ค่าเบี้ยประชุม เบิกจ่ายตามระเบียบพระราชกฤษฎีกาเบี้ยประชุมกรรมการ (ฉบับที่ 3) พ.ศ. 2555</t>
  </si>
  <si>
    <t xml:space="preserve">                1.3 ค่าตอบแทนพยาน เบิกจ่ายตามระเบียบกระทรวงยุติธรรมว่าด้วยว่าตอบแทนพยานฯ พ.ศ. 2547</t>
  </si>
  <si>
    <t xml:space="preserve">                1.2 ค่าใช้จ่ายในการเดินทางไปราชการ เบิกจ่ายตาม พระราชกำหนดค่าใช้จ่ายในการเดินทางไปราชการ (ฉบับที่ 2) พ.ศ.2554</t>
  </si>
  <si>
    <r>
      <t xml:space="preserve">            </t>
    </r>
    <r>
      <rPr>
        <b/>
        <sz val="16"/>
        <rFont val="TH SarabunPSK"/>
        <family val="2"/>
      </rPr>
      <t>1) งบดำเนินงาน</t>
    </r>
    <r>
      <rPr>
        <sz val="16"/>
        <rFont val="TH SarabunPSK"/>
        <family val="2"/>
      </rPr>
      <t xml:space="preserve"> เป็นค่าใช้จ่ายในการตรวจสอบ การไต่สวน การแสวงหาข้อมูล รวบรวมพยานหลักฐานและการอื่นใดอันจำเป็นแต่การป้องกันและปราบปราม
การทุจริต ได้แก่</t>
    </r>
  </si>
  <si>
    <r>
      <t xml:space="preserve">         </t>
    </r>
    <r>
      <rPr>
        <b/>
        <sz val="16"/>
        <rFont val="TH SarabunPSK"/>
        <family val="2"/>
      </rPr>
      <t xml:space="preserve">   2) งบรายจ่ายอื่น</t>
    </r>
    <r>
      <rPr>
        <sz val="16"/>
        <rFont val="TH SarabunPSK"/>
        <family val="2"/>
      </rPr>
      <t xml:space="preserve"> ค่าใช้จ่ายในการคุ้มครองพยาน เบิกจ่ายตามระเบียบคณะกรรมการ ป.ป.ท. ว่าด้วยมาตรการคุ้มครองเบื้องต้นตามกฎหมายฯ พ.ศ. 2554 </t>
    </r>
  </si>
  <si>
    <t>เกณฑ์การคำนวณมาตรฐานต้นทุนต่อคดี</t>
  </si>
  <si>
    <t xml:space="preserve">1. ค่าใช้จ่ายตาม มาตรา 61 </t>
  </si>
  <si>
    <t xml:space="preserve">1.1 ค่าใช้จ่ายในการเดินทางไปราชการ (วัน/ครั้ง) </t>
  </si>
  <si>
    <t xml:space="preserve">1.2 อื่น ๆ / ครั้ง (ระบุ…) </t>
  </si>
  <si>
    <t xml:space="preserve">2. ค่าตอบแทนพยาน  (คน/คดี) </t>
  </si>
  <si>
    <t>3. ค่าเบี้ยประชุม (คน/คดี/ครั้ง)</t>
  </si>
  <si>
    <t xml:space="preserve">4. ค่าใช้จ่ายในการคุ้มครองพยาน  </t>
  </si>
  <si>
    <t>รายการค่าใช้จ่าย</t>
  </si>
  <si>
    <t>M</t>
  </si>
  <si>
    <t>L</t>
  </si>
  <si>
    <t>XL</t>
  </si>
  <si>
    <t>ขนาดของคดี</t>
  </si>
  <si>
    <t>กยผ. พอจารณาภาพรวม</t>
  </si>
  <si>
    <t>การประมาณค่าเบี้ยประชุมให้ประมาณการตามร่างระเบียบว่าด้วยค่าเบี้ยประชุมที่จะกำหนด ให้ถือปฏิบัติ ดังนี้ 1 วันเบิกได้ไม่เกิน 2 คณะ ใน 1 เดือนเบิกได้ไม่เกิน 10 ครั้ง</t>
  </si>
  <si>
    <t>หลักเกณฑ์มาตรฐานต้นทุนต่อคดีในการกำหนดขนาดของคดี</t>
  </si>
  <si>
    <t>1.2.3 ค่าใช้จ่ายในการฝึกอบรมสัมมนา</t>
  </si>
  <si>
    <t xml:space="preserve"> ค่าใช้จ่ายในการฝึกอบรมสัมมนา</t>
  </si>
  <si>
    <t xml:space="preserve"> ค่าโฆษณาและเผยแพร่ (ค่าใช้จ่ายในการประชาสัมพันธ์) </t>
  </si>
  <si>
    <t xml:space="preserve">แบบฟอร์ม กยผ. </t>
  </si>
  <si>
    <t xml:space="preserve">  1. หากมีข้อสงสัยติดต่อกลุ่มแผนงานและงบประมาณ กองยุทธศาสตร์และแผนงาน โทรศัพท์ 0 25026670 ต่อ 1504 - 1505</t>
  </si>
  <si>
    <t>แบบฟอร์ม กยผ. 1001</t>
  </si>
  <si>
    <t>แบบฟอร์ม กยผ. 1002</t>
  </si>
  <si>
    <t>แบบฟอร์ม กยผ. 1003</t>
  </si>
  <si>
    <t>แบบฟอร์ม กยผ. 2001</t>
  </si>
  <si>
    <t>แบบฟอร์ม กยผ. 2002</t>
  </si>
  <si>
    <t>แบบฟอร์ม กยผ. 2003</t>
  </si>
  <si>
    <t>แบบฟอร์ม กยผ. 2004</t>
  </si>
  <si>
    <t>แบบฟอร์ม กยผ. 2005</t>
  </si>
  <si>
    <t>แบบฟอร์ม กยผ. 2006</t>
  </si>
  <si>
    <t>แบบฟอร์ม กยผ. 2007</t>
  </si>
  <si>
    <t>แบบฟอร์ม กยผ. 2008</t>
  </si>
  <si>
    <t>แบบฟอร์ม กยผ. 2009</t>
  </si>
  <si>
    <t>แบบฟอร์ม กยผ. 2010</t>
  </si>
  <si>
    <t>แบบฟอร์ม กยผ. 2011</t>
  </si>
  <si>
    <t>แบบฟอร์ม กยผ. 2012</t>
  </si>
  <si>
    <t>แบบฟอร์ม กยผ. 2013</t>
  </si>
  <si>
    <t>แบบฟอร์ม กยผ. 2014</t>
  </si>
  <si>
    <t>แบบฟอร์ม กยผ. 2015</t>
  </si>
  <si>
    <t>แบบฟอร์ม กยผ. 2016</t>
  </si>
  <si>
    <t>แบบฟอร์ม กยผ. 2017</t>
  </si>
  <si>
    <t>แบบฟอร์ม กยผ. 3001</t>
  </si>
  <si>
    <t>แบบฟอร์ม กยผ. 3002</t>
  </si>
  <si>
    <t>อัตรา</t>
  </si>
  <si>
    <t>ครั้ง</t>
  </si>
  <si>
    <t>เงินเดือน ณ สิ้น ก.ย. 61</t>
  </si>
  <si>
    <t>ขอทดแทนคันใหม่ 
ปี ...</t>
  </si>
  <si>
    <t>ระยะเวลาสัญญาเช่า</t>
  </si>
  <si>
    <t>ปี 2561 เบิกจ่าย</t>
  </si>
  <si>
    <t>ปี 2562 จัดสรร</t>
  </si>
  <si>
    <t>ค่าใช้จ่ายในการเดินทาง</t>
  </si>
  <si>
    <t>กลุ่มประเทศ</t>
  </si>
  <si>
    <t>มีพันธกรณี</t>
  </si>
  <si>
    <t>การประมาณค่าใช้จ่ายในการตรวจสอบ การไต่สวน การแสวงหาข้อมูล รวบรวมพยานหลักฐานและการอื่นใดอันจำเป็นแต่การป้องกันและปราบปรามการทุจริต</t>
  </si>
  <si>
    <t>ขนาดคดี</t>
  </si>
  <si>
    <t>ประมาณการรายจ่ายงบประมาณด้านคดี</t>
  </si>
  <si>
    <t>ผลงาน (จำนวนคดี)</t>
  </si>
  <si>
    <t>ผลเบิกจ่าย
 (บาท)</t>
  </si>
  <si>
    <t>จำนวน (คดี)</t>
  </si>
  <si>
    <t>จำนวน (คน)</t>
  </si>
  <si>
    <t>จำนวน (ครั้ง)</t>
  </si>
  <si>
    <t>จำนวน
 (วัน)</t>
  </si>
  <si>
    <t>เบี้ยเลี้ยง</t>
  </si>
  <si>
    <t>ที่พัก</t>
  </si>
  <si>
    <t>พาหนะ</t>
  </si>
  <si>
    <t>ค่าใช้จ่ายอื่น ๆ</t>
  </si>
  <si>
    <t>(1*2*3*4*5)</t>
  </si>
  <si>
    <t>(1*2*3*4*7)</t>
  </si>
  <si>
    <t>(1*2*3*4*9)</t>
  </si>
  <si>
    <t>(1*2*3*4*11)</t>
  </si>
  <si>
    <t>(6+8+10+12)</t>
  </si>
  <si>
    <t>1. รวม ข้อ 1 + ข้อ 2</t>
  </si>
  <si>
    <t xml:space="preserve">    ข้อ 2. การไต่สวนข้อเท็จจริง</t>
  </si>
  <si>
    <t>3. ค่าเบี้ยประชุม</t>
  </si>
  <si>
    <t xml:space="preserve">       ประธาน (คนใน)</t>
  </si>
  <si>
    <t xml:space="preserve">       ประธาน (คนนอก)</t>
  </si>
  <si>
    <t xml:space="preserve">      กรรมการ</t>
  </si>
  <si>
    <t>4. ค่าตอบแทนพยาน</t>
  </si>
  <si>
    <t>5. ค่าใช้จ่ายในการคุ้มครองพยาน</t>
  </si>
  <si>
    <t>การประมาณค่าใช้จ่ายในการตรวจสอบ การไต่สวน การแสวงหาข้อมูล รวบรวมพยานหลักฐานและการอื่นใดอันจำเป็นแต่การป้องกันและ</t>
  </si>
  <si>
    <t>ปราบปรามการทุจริต</t>
  </si>
  <si>
    <t>ส่วนกลาง (สลธ. กงค.)</t>
  </si>
  <si>
    <t>หน่วยงาน : ………………………………………………………………………………..</t>
  </si>
  <si>
    <t>ชื่อโครงการ</t>
  </si>
  <si>
    <t xml:space="preserve">กลุ่มเป้าหมาย </t>
  </si>
  <si>
    <t>เป้าหมาย</t>
  </si>
  <si>
    <t>งบประมาณ</t>
  </si>
  <si>
    <t>ประเภทโครงการ</t>
  </si>
  <si>
    <t>พื้นที่</t>
  </si>
  <si>
    <t>บุคคล
ภายนอก</t>
  </si>
  <si>
    <t>ขรก./จนท.
ในสนง. ปปท.</t>
  </si>
  <si>
    <t>หน่วยนับ</t>
  </si>
  <si>
    <t>ดำเนินการ</t>
  </si>
  <si>
    <t>ใหม่</t>
  </si>
  <si>
    <t>ต่อเนื่อง</t>
  </si>
  <si>
    <t>ค่าใช้จ่ายในการสัมมนาและฝึกอบรม</t>
  </si>
  <si>
    <t>โครงการที่ 1 ...</t>
  </si>
  <si>
    <t>โครงการที่ 2 ...</t>
  </si>
  <si>
    <t>โครงการที่ 3 ...</t>
  </si>
  <si>
    <r>
      <rPr>
        <b/>
        <sz val="16"/>
        <color theme="1"/>
        <rFont val="TH SarabunPSK"/>
        <family val="2"/>
      </rPr>
      <t xml:space="preserve">หมายเหตุ </t>
    </r>
    <r>
      <rPr>
        <sz val="16"/>
        <color theme="1"/>
        <rFont val="TH SarabunPSK"/>
        <family val="2"/>
      </rPr>
      <t>พร้อมแนบรูปแบบการเสนอโครงการ/กิจกรรม เพื่อประกอบคำของบประมาณ ปี 2563</t>
    </r>
  </si>
  <si>
    <t>ไม่มี</t>
  </si>
  <si>
    <t>2. งบลงทุน</t>
  </si>
  <si>
    <t>(ส่งแล้วเมื่อวันที่ 23 พ.ย. 61)</t>
  </si>
  <si>
    <t>แบบฟอร์ม กยผ. 2019</t>
  </si>
  <si>
    <t>ค่าใช้จ่ายในการเดินทางไปราชการต่างประเทศชั่วคราว (อบรมสัมมนาฯ)</t>
  </si>
  <si>
    <t>ค่าใช้จ่ายในการจ้างที่ปรึกษาชาวไทยและชาวต่างประเทศ  ประจำปีงบประมาณ พ.ศ. 2563</t>
  </si>
  <si>
    <t>หน่วยงาน.............................................</t>
  </si>
  <si>
    <t>รายละเอียดงบประมาณปี 2563</t>
  </si>
  <si>
    <t xml:space="preserve">คำชี้แจง </t>
  </si>
  <si>
    <t xml:space="preserve">จำนวน
ที่ปรึกษา (คน)
</t>
  </si>
  <si>
    <t xml:space="preserve">ประสบการณ์
(ปี)
</t>
  </si>
  <si>
    <t xml:space="preserve">ระยะเวลา
(เดือน)
</t>
  </si>
  <si>
    <t xml:space="preserve">อัตราที่ตั้ง
</t>
  </si>
  <si>
    <t xml:space="preserve">รวมเงิน
</t>
  </si>
  <si>
    <t>1. โครงการ..............................................</t>
  </si>
  <si>
    <t>2. โครงการ..............................................</t>
  </si>
  <si>
    <t>แบบฟอร์ม สนย. 2020</t>
  </si>
  <si>
    <t>กตท.</t>
  </si>
  <si>
    <t>สลธ. กพค.</t>
  </si>
  <si>
    <t>โครงการจ้างที่ปรึกษา</t>
  </si>
  <si>
    <t>แผนงานบูรณาการต่อต้านการทุจริตและประพฤติมิชอบ (เชิงยุทธศาสตร์)</t>
  </si>
  <si>
    <t>ค่าใช้จ่ายในการสัมมนาและฝึกอบรม (แผนงานบูรณาการ/แผนงานเชิงยุทธศาสตร์)</t>
  </si>
  <si>
    <t>แบบฟอร์ม กยผ. 3003</t>
  </si>
  <si>
    <t>(แผนงานบูรณาการ/แผนงานเชิงยุทธศาสตร์)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</si>
  <si>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</t>
    </r>
  </si>
  <si>
    <t xml:space="preserve">แต่ละ sheet จะใส่สูตรคำนวณไว้แล้ว ส่ง file ในแบบฟอร์มเดิมพร้อมรายละเอียดประกอบมาขอแต่ละรายการ กองยุทธศาสตร์และแผนงาน กลุ่มแผนงานและงบประมาณ </t>
  </si>
  <si>
    <t xml:space="preserve">e-mail : planpacc@gmail.com </t>
  </si>
  <si>
    <t>แบบฟอร์ม กยผ. 2018</t>
  </si>
  <si>
    <t>ค่าเช่าทรัพย์สิน (ค่าเช่าสำนักงาน/ค่าเช่าเครื่องถ่ายเอกสาร)</t>
  </si>
  <si>
    <t>ค่าใช้จ่ายในการเดินทางไปราชการต่างประเทศชั่วคราว</t>
  </si>
  <si>
    <t>แผนงานบูรณาการต่อต้านการทุจริตและประพฤติมิชอบ/แผนงาน(เชิงยุทธศาสตร์)</t>
  </si>
  <si>
    <t>ค่าใช้จ่ายในการฝึกอบรมสัมมนา (แผนงานพื้นฐานฯ)</t>
  </si>
  <si>
    <t>โครงการจ้างที่ปรึกษา (แผนงานพื้นฐานฯ)</t>
  </si>
  <si>
    <t>โครงการจ้างที่ปรึกษา (แผนงานบูรณาการ/แผนงานเชิงยุทธศาสตร์)</t>
  </si>
  <si>
    <t>ค่าใช้จ่ายในการฝึกอบรมสัมมนา (แผนงานบูรณาการ/แผนงานเชิงยุทธศาสตร์)</t>
  </si>
  <si>
    <r>
      <t xml:space="preserve">     ให้จัดส่งภายในวันที่ </t>
    </r>
    <r>
      <rPr>
        <b/>
        <sz val="16"/>
        <rFont val="TH SarabunPSK"/>
        <family val="2"/>
      </rPr>
      <t>13 ธันวาคม 2561</t>
    </r>
    <r>
      <rPr>
        <sz val="16"/>
        <rFont val="TH SarabunPSK"/>
        <family val="2"/>
      </rPr>
      <t xml:space="preserve"> (เอกสารที่ส่งเป็นทางการกับไฟล์ข้อมูลที่ส่งเมล์ ต้องเป็นข้อมูลเดียวกัน)</t>
    </r>
    <r>
      <rPr>
        <u/>
        <sz val="16"/>
        <color rgb="FFFF0000"/>
        <rFont val="TH SarabunPSK"/>
        <family val="2"/>
      </rPr>
      <t/>
    </r>
  </si>
  <si>
    <r>
      <t xml:space="preserve">หมายเหตุ </t>
    </r>
    <r>
      <rPr>
        <sz val="16"/>
        <rFont val="TH SarabunPSK"/>
        <family val="2"/>
      </rPr>
      <t>ให้ประมาณค่าเช่าบ้านตามพระราชกฤษฎีกาค่าเช่าบ้านข้าราชการ (ฉบับที่ 5) พ.ศ. 2561 ประกาศเมื่อวันที่ 21 พฤศจิกายน 2561</t>
    </r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</si>
  <si>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หากมีคำสั่งแต่งตั้งแล้วและประสงค์จะเบิกจ่ายในปี 2563 ให้แนบสำเนาคำสั่งหรือร่างคำสั่ง มาด้วย</t>
    </r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</si>
  <si>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หากมีคำสั่งแต่งตั้งแล้วและประสงค์จะเบิกจ่ายในปี 2562 ให้แนบสำเนาคำสั่งหรือร่างคำสั่ง มาด้วย</t>
    </r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</si>
  <si>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ให้แนบสำเนาสัญญาของปี 2562 (หากมี) พร้อมเงื่อนไขการจ้างปีต่อไป</t>
    </r>
  </si>
  <si>
    <t>ระบบ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</si>
  <si>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 </t>
    </r>
  </si>
  <si>
    <t>1. ค่าใช้จ่ายในการจัดประชุมราชการ หมายถึง ค่าใช้จ่ายในการประชุมปรึกษาหารือภายในหน่วยงานหรือระหว่างหน่วยงาน เพื่อประสาน ชี้แจงงานหรือการพัฒนาการตามภารกิจ ซึ่งไม่รวมถึงการประชุม อบรม สัมมนา</t>
  </si>
  <si>
    <t>2. คำนวณค่าใช้จ่าย ตาม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ใช้สอยและวัสดุ และค่าสาธารณูปโภค ของสำนักงบประมาณ</t>
  </si>
  <si>
    <t>ฉบับเดือน มกราคม 2561 สำหรับการจัดทำคำของบประมาณรายจ่ายประจำปีงบประมาณ พ.ศ.2563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</si>
  <si>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ให้แนบรายละเอียดโครงการ/กิจกรรม/รายการ แนบท้ายแบบฟอร์มนี้</t>
    </r>
  </si>
  <si>
    <t>ประเภทรถยนต์</t>
  </si>
  <si>
    <t>ประเภทรถ/ทะเบียน</t>
  </si>
  <si>
    <t>รายการซ่อมแซมครุภัณฑ์ ประจำปีงบประมาณ พ.ศ. 2563</t>
  </si>
  <si>
    <t>รายการซ่อมแซมยานพาหนะ ประจำปีงบประมาณ พ.ศ. 2563</t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</si>
  <si>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ให้แนบสำเนาสัญญาเช่าอาคารและเครื่องถ่ายเอกสารของปีงบประมาณ พ.ศ. 2562 มาด้วย</t>
    </r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</si>
  <si>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แนบสำเนาสัญญาเช่ารถยนต์คณะกรรมการปีที่ทำสัญญาล่าสุด</t>
    </r>
  </si>
  <si>
    <t>รายละเอียดประกอบการของบประมาณค่าสาธารณูปโภค ประจำปีงบประมาณ พ.ศ. 2563</t>
  </si>
  <si>
    <t>สรุปประมาณการค่าวัสดุประเภทต่าง ๆ ประจำปีงบประมาณ พ.ศ. 2563</t>
  </si>
  <si>
    <t>หน่วยงาน .........................................................................................</t>
  </si>
  <si>
    <t>1. ให้แนบรายละเอียดโครงการ/กิจกรรม/รายการ แนบท้ายแบบฟอร์มนี้</t>
  </si>
  <si>
    <t>หน่วยงาน ………………………………………………………………………………..</t>
  </si>
  <si>
    <t>หลักสูตร</t>
  </si>
  <si>
    <t>หลักสูตรที่ 1 ...</t>
  </si>
  <si>
    <t>หลักสูตรที่ 2 ...</t>
  </si>
  <si>
    <t>หลักสูตรที่ 3 ...</t>
  </si>
  <si>
    <t>กลุ่มเป้าหมาย</t>
  </si>
  <si>
    <t>งบประมาณ(บาท)</t>
  </si>
  <si>
    <r>
      <t>หมายเหตุ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>ให้แนบรายละเอียดโครงการ/กิจกรรม/รายการ แนบท้ายแบบฟอร์มนี้</t>
    </r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</si>
  <si>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ให้แนบรายละเอียดโครงการ/กิจกรรม/รายการ แนบท้ายแบบฟอร์มนี้</t>
    </r>
  </si>
  <si>
    <t>(ตัวอย่างการคำนวณ)</t>
  </si>
  <si>
    <t xml:space="preserve">    ข้อ 1. การตรวจสอบข้อเท็จจริงเบี้องต้น</t>
  </si>
  <si>
    <t>ส่วนที่ 3</t>
  </si>
  <si>
    <t>ข้อมูลประกอบการประมาณการค่าใช้จ่าย</t>
  </si>
  <si>
    <t>ส่วนกลาง (สลธ. กงค.) และ ปปท. 1-9</t>
  </si>
  <si>
    <t>สลธ. กงค และ ปปท. 1-9</t>
  </si>
  <si>
    <t>ส่วนกลาง (สลธ. ปชส.)</t>
  </si>
  <si>
    <t>ส่วนกลาง (สลธ. กงค) และ ปปท. 1-9</t>
  </si>
  <si>
    <t>รูปแบบสำหรับแนบแบบฟอร์ม 2011/2019/2020/2021/3002/3003</t>
  </si>
  <si>
    <t>เป้าหมายการตรวจสอบข้อเท็จจริง</t>
  </si>
  <si>
    <t>เป้าหมายการไต่สวนข้อเท็จจริง</t>
  </si>
  <si>
    <t>หน่วยงาน</t>
  </si>
  <si>
    <t>กองปราบปรามการทุจริตในภาครัฐ 1</t>
  </si>
  <si>
    <t>กองปราบปรามการทุจริตในภาครัฐ 2</t>
  </si>
  <si>
    <t>กองปราบปรามการทุจริตในภาครัฐ 3</t>
  </si>
  <si>
    <t>กองปราบปรามการทุจริตในภาครัฐ 4</t>
  </si>
  <si>
    <t>กองปราบปรามการทุจริตในภาครัฐ 5</t>
  </si>
  <si>
    <t>สำนักงานป้องกันและปราบปรามการทุจริตในภาครัฐ เขตพื้นที่ 1</t>
  </si>
  <si>
    <t>สำนักงานป้องกันและปราบปรามการทุจริตในภาครัฐ เขตพื้นที่ 2</t>
  </si>
  <si>
    <t>สำนักงานป้องกันและปราบปรามการทุจริตในภาครัฐ เขตพื้นที่ 3</t>
  </si>
  <si>
    <t>สำนักงานป้องกันและปราบปรามการทุจริตในภาครัฐ เขตพื้นที่ 4</t>
  </si>
  <si>
    <t>สำนักงานป้องกันและปราบปรามการทุจริตในภาครัฐ เขตพื้นที่ 5</t>
  </si>
  <si>
    <t>สำนักงานป้องกันและปราบปรามการทุจริตในภาครัฐ เขตพื้นที่ 6</t>
  </si>
  <si>
    <t>สำนักงานป้องกันและปราบปรามการทุจริตในภาครัฐ เขตพื้นที่ 7</t>
  </si>
  <si>
    <t>สำนักงานป้องกันและปราบปรามการทุจริตในภาครัฐ เขตพื้นที่ 8</t>
  </si>
  <si>
    <t>สำนักงานป้องกันและปราบปรามการทุจริตในภาครัฐ เขตพื้นที่ 9</t>
  </si>
  <si>
    <t>กองบริหารคดี</t>
  </si>
  <si>
    <t>กองอำนวยการต่อต้านการทุจริต</t>
  </si>
  <si>
    <t>กองการต่างประเทศ</t>
  </si>
  <si>
    <t>อื่นๆ</t>
  </si>
  <si>
    <t>เป้าหมายประมาณการตรวจสอบข้อเท็จจริงเบื้องต้นและไต่สวนข้อเท็จจริง คงเหลือ ณ วันที่ 30 ก.ย. 61</t>
  </si>
  <si>
    <t>โดยเลขาธิการ ป.ป.ท. 
ตาม ม.23/2</t>
  </si>
  <si>
    <t>โดยอนุกรรมการ/
พนักงาน ป.ป.ท. 
ตาม ม.23</t>
  </si>
  <si>
    <r>
      <t xml:space="preserve">หมายเหตุ   </t>
    </r>
    <r>
      <rPr>
        <sz val="16"/>
        <rFont val="TH SarabunPSK"/>
        <family val="2"/>
      </rPr>
      <t xml:space="preserve">1. เป็นข้อมูลที่ กปท. 1-5 ปปท. เขต 1-9 และ กอท รายงายข้อมูลมายัง กอท </t>
    </r>
  </si>
  <si>
    <t xml:space="preserve"> 2. กปท.2 ข้อมูล ณ เดือน กรกฎาคม 2561 , กปท. 5 ข้อมูล ณ เดือน เมษายน 2561 , กตท. ไม่ได้รายาน</t>
  </si>
  <si>
    <t>เป้าหมายประมาณการตรวจสอบข้อเท็จจริงเบื้องต้นและไต่สวนข้อเท็จจริง คงค้าง ณ วันที่ 30 ก.ย. 61</t>
  </si>
</sst>
</file>

<file path=xl/styles.xml><?xml version="1.0" encoding="utf-8"?>
<styleSheet xmlns="http://schemas.openxmlformats.org/spreadsheetml/2006/main">
  <numFmts count="22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_-;\-* #,##0.0_-;_-* &quot;-&quot;??_-;_-@_-"/>
    <numFmt numFmtId="190" formatCode="0.0000,,"/>
    <numFmt numFmtId="191" formatCode="_(* #,##0_);_(* \(#,##0\);_(* &quot;-&quot;??_);_(@_)"/>
    <numFmt numFmtId="192" formatCode="#,##0;[Red]#,##0"/>
    <numFmt numFmtId="193" formatCode="0.0"/>
    <numFmt numFmtId="194" formatCode="#,##0.00_ ;\-#,##0.00\ "/>
    <numFmt numFmtId="195" formatCode="#,##0.000_ ;\-#,##0.000\ "/>
    <numFmt numFmtId="196" formatCode="\(\1\)"/>
    <numFmt numFmtId="197" formatCode="\(\2\)"/>
    <numFmt numFmtId="198" formatCode="\(\3\)"/>
    <numFmt numFmtId="199" formatCode="\(\4\)"/>
    <numFmt numFmtId="200" formatCode="\(\5\)"/>
    <numFmt numFmtId="201" formatCode="\(\6\)"/>
    <numFmt numFmtId="202" formatCode="\(\7\)"/>
    <numFmt numFmtId="203" formatCode="\(\9\)"/>
    <numFmt numFmtId="204" formatCode="\(\1\1\)"/>
    <numFmt numFmtId="205" formatCode="\(\1\3\)"/>
    <numFmt numFmtId="206" formatCode="#,##0.00;[Red]#,##0.00"/>
    <numFmt numFmtId="207" formatCode="_-* #,##0.0000_-;\-* #,##0.0000_-;_-* &quot;-&quot;??_-;_-@_-"/>
  </numFmts>
  <fonts count="59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4"/>
      <name val="Cordia New"/>
      <family val="2"/>
    </font>
    <font>
      <u/>
      <sz val="10"/>
      <color indexed="12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14"/>
      <name val="AngsanaUPC"/>
      <family val="1"/>
      <charset val="222"/>
    </font>
    <font>
      <sz val="8"/>
      <name val="AngsanaUPC"/>
      <family val="1"/>
      <charset val="222"/>
    </font>
    <font>
      <sz val="16"/>
      <name val="Arial"/>
      <family val="2"/>
    </font>
    <font>
      <u/>
      <sz val="14"/>
      <name val="TH SarabunPSK"/>
      <family val="2"/>
    </font>
    <font>
      <b/>
      <u/>
      <sz val="16"/>
      <name val="TH SarabunPSK"/>
      <family val="2"/>
    </font>
    <font>
      <b/>
      <sz val="18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b/>
      <sz val="26"/>
      <name val="TH SarabunPSK"/>
      <family val="2"/>
    </font>
    <font>
      <b/>
      <u/>
      <sz val="36"/>
      <name val="TH SarabunPSK"/>
      <family val="2"/>
    </font>
    <font>
      <b/>
      <sz val="28"/>
      <name val="TH SarabunIT๙"/>
      <family val="2"/>
    </font>
    <font>
      <b/>
      <sz val="12"/>
      <name val="TH SarabunPSK"/>
      <family val="2"/>
    </font>
    <font>
      <u/>
      <sz val="16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u/>
      <sz val="18"/>
      <color rgb="FFFF0000"/>
      <name val="TH SarabunPSK"/>
      <family val="2"/>
    </font>
    <font>
      <b/>
      <u/>
      <sz val="14"/>
      <color rgb="FFFF0000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sz val="16"/>
      <color indexed="8"/>
      <name val="TH SarabunPSK"/>
      <family val="2"/>
    </font>
    <font>
      <b/>
      <sz val="10"/>
      <name val="TH SarabunPSK"/>
      <family val="2"/>
    </font>
    <font>
      <b/>
      <sz val="10"/>
      <name val="Arial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6"/>
      <color rgb="FFC00000"/>
      <name val="TH SarabunPSK"/>
      <family val="2"/>
    </font>
    <font>
      <sz val="14"/>
      <name val="Arial"/>
      <family val="2"/>
    </font>
    <font>
      <u/>
      <sz val="16"/>
      <color rgb="FFFF0000"/>
      <name val="TH SarabunPSK"/>
      <family val="2"/>
    </font>
    <font>
      <sz val="16"/>
      <name val="Wingdings"/>
      <charset val="2"/>
    </font>
    <font>
      <b/>
      <sz val="16"/>
      <name val="TH SarabunIT๙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b/>
      <sz val="14"/>
      <color rgb="FFFF0000"/>
      <name val="TH SarabunPSK"/>
      <family val="2"/>
    </font>
    <font>
      <b/>
      <u/>
      <sz val="18"/>
      <name val="TH SarabunPSK"/>
      <family val="2"/>
    </font>
    <font>
      <b/>
      <sz val="20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9" fontId="1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3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0" fontId="21" fillId="0" borderId="0"/>
    <xf numFmtId="0" fontId="1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52" fillId="0" borderId="0"/>
  </cellStyleXfs>
  <cellXfs count="168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vertical="top" wrapText="1"/>
    </xf>
    <xf numFmtId="0" fontId="17" fillId="0" borderId="0" xfId="0" applyFont="1"/>
    <xf numFmtId="0" fontId="9" fillId="0" borderId="0" xfId="0" applyFont="1" applyAlignment="1">
      <alignment horizontal="right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16" applyFont="1"/>
    <xf numFmtId="0" fontId="9" fillId="0" borderId="0" xfId="10" applyFont="1" applyAlignment="1"/>
    <xf numFmtId="190" fontId="9" fillId="0" borderId="0" xfId="10" applyNumberFormat="1" applyFont="1" applyAlignment="1">
      <alignment horizontal="right"/>
    </xf>
    <xf numFmtId="190" fontId="8" fillId="0" borderId="0" xfId="16" applyNumberFormat="1" applyFont="1" applyAlignment="1">
      <alignment horizontal="right"/>
    </xf>
    <xf numFmtId="0" fontId="9" fillId="0" borderId="0" xfId="10" applyFont="1" applyAlignment="1">
      <alignment horizontal="right"/>
    </xf>
    <xf numFmtId="0" fontId="9" fillId="0" borderId="0" xfId="16" applyFont="1"/>
    <xf numFmtId="0" fontId="8" fillId="0" borderId="0" xfId="16" applyFont="1" applyAlignment="1">
      <alignment vertical="top" wrapText="1"/>
    </xf>
    <xf numFmtId="0" fontId="8" fillId="0" borderId="0" xfId="16" applyFont="1" applyBorder="1" applyAlignment="1">
      <alignment vertical="top" wrapText="1"/>
    </xf>
    <xf numFmtId="191" fontId="8" fillId="0" borderId="0" xfId="4" applyNumberFormat="1" applyFont="1" applyBorder="1" applyAlignment="1">
      <alignment horizontal="right" vertical="top" wrapText="1"/>
    </xf>
    <xf numFmtId="191" fontId="8" fillId="0" borderId="0" xfId="4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21" fillId="0" borderId="0" xfId="0" applyFont="1"/>
    <xf numFmtId="0" fontId="8" fillId="0" borderId="14" xfId="0" applyFont="1" applyBorder="1"/>
    <xf numFmtId="0" fontId="8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14" xfId="0" applyFont="1" applyBorder="1" applyAlignment="1">
      <alignment horizontal="center"/>
    </xf>
    <xf numFmtId="0" fontId="8" fillId="0" borderId="9" xfId="16" applyFont="1" applyBorder="1" applyAlignment="1">
      <alignment vertical="top" wrapText="1"/>
    </xf>
    <xf numFmtId="188" fontId="8" fillId="0" borderId="9" xfId="16" applyNumberFormat="1" applyFont="1" applyBorder="1" applyAlignment="1">
      <alignment vertical="top" wrapText="1"/>
    </xf>
    <xf numFmtId="0" fontId="22" fillId="0" borderId="4" xfId="9" applyFont="1" applyBorder="1" applyAlignment="1">
      <alignment horizontal="center" vertical="top" wrapText="1"/>
    </xf>
    <xf numFmtId="0" fontId="22" fillId="0" borderId="4" xfId="9" applyFont="1" applyBorder="1" applyAlignment="1">
      <alignment vertical="top" wrapText="1"/>
    </xf>
    <xf numFmtId="3" fontId="22" fillId="0" borderId="4" xfId="8" applyNumberFormat="1" applyFont="1" applyBorder="1" applyAlignment="1">
      <alignment horizontal="right" vertical="top" wrapText="1"/>
    </xf>
    <xf numFmtId="3" fontId="22" fillId="0" borderId="4" xfId="9" applyNumberFormat="1" applyFont="1" applyBorder="1" applyAlignment="1">
      <alignment horizontal="right" vertical="top" wrapText="1"/>
    </xf>
    <xf numFmtId="0" fontId="22" fillId="0" borderId="4" xfId="8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center"/>
    </xf>
    <xf numFmtId="0" fontId="22" fillId="0" borderId="4" xfId="9" applyFont="1" applyBorder="1" applyAlignment="1">
      <alignment horizontal="left" vertical="top" wrapText="1"/>
    </xf>
    <xf numFmtId="0" fontId="8" fillId="0" borderId="15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30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8" xfId="0" applyFont="1" applyBorder="1" applyAlignment="1">
      <alignment horizontal="center"/>
    </xf>
    <xf numFmtId="188" fontId="32" fillId="0" borderId="9" xfId="2" applyNumberFormat="1" applyFont="1" applyFill="1" applyBorder="1" applyAlignment="1">
      <alignment horizontal="center" vertical="center" shrinkToFit="1"/>
    </xf>
    <xf numFmtId="188" fontId="32" fillId="0" borderId="8" xfId="2" applyNumberFormat="1" applyFont="1" applyFill="1" applyBorder="1" applyAlignment="1">
      <alignment horizontal="center" vertical="center" shrinkToFit="1"/>
    </xf>
    <xf numFmtId="0" fontId="6" fillId="0" borderId="17" xfId="0" applyFont="1" applyBorder="1"/>
    <xf numFmtId="0" fontId="6" fillId="0" borderId="18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left" vertical="top"/>
    </xf>
    <xf numFmtId="0" fontId="6" fillId="0" borderId="19" xfId="0" applyFont="1" applyBorder="1"/>
    <xf numFmtId="0" fontId="6" fillId="0" borderId="8" xfId="0" applyFont="1" applyBorder="1" applyAlignment="1">
      <alignment horizontal="center" vertical="top"/>
    </xf>
    <xf numFmtId="0" fontId="8" fillId="0" borderId="8" xfId="16" applyFont="1" applyBorder="1" applyAlignment="1">
      <alignment vertical="top" wrapText="1"/>
    </xf>
    <xf numFmtId="59" fontId="8" fillId="0" borderId="8" xfId="4" applyNumberFormat="1" applyFont="1" applyBorder="1" applyAlignment="1">
      <alignment horizontal="center" vertical="top" wrapText="1"/>
    </xf>
    <xf numFmtId="59" fontId="8" fillId="0" borderId="8" xfId="2" applyNumberFormat="1" applyFont="1" applyBorder="1" applyAlignment="1">
      <alignment horizontal="right" vertical="top" wrapText="1"/>
    </xf>
    <xf numFmtId="43" fontId="8" fillId="0" borderId="8" xfId="2" applyFont="1" applyFill="1" applyBorder="1" applyAlignment="1">
      <alignment horizontal="right" vertical="top" wrapText="1"/>
    </xf>
    <xf numFmtId="59" fontId="8" fillId="0" borderId="8" xfId="16" applyNumberFormat="1" applyFont="1" applyBorder="1" applyAlignment="1">
      <alignment vertical="top" wrapText="1"/>
    </xf>
    <xf numFmtId="1" fontId="8" fillId="0" borderId="8" xfId="4" applyNumberFormat="1" applyFont="1" applyBorder="1" applyAlignment="1">
      <alignment horizontal="center" vertical="top" wrapText="1"/>
    </xf>
    <xf numFmtId="188" fontId="8" fillId="0" borderId="8" xfId="2" applyNumberFormat="1" applyFont="1" applyBorder="1" applyAlignment="1">
      <alignment horizontal="right" vertical="top" wrapText="1"/>
    </xf>
    <xf numFmtId="188" fontId="8" fillId="0" borderId="8" xfId="2" applyNumberFormat="1" applyFont="1" applyFill="1" applyBorder="1" applyAlignment="1">
      <alignment horizontal="right" vertical="top" wrapText="1"/>
    </xf>
    <xf numFmtId="59" fontId="8" fillId="0" borderId="8" xfId="16" applyNumberFormat="1" applyFont="1" applyBorder="1" applyAlignment="1">
      <alignment horizontal="center" vertical="top" wrapText="1"/>
    </xf>
    <xf numFmtId="0" fontId="8" fillId="0" borderId="19" xfId="16" applyFont="1" applyBorder="1" applyAlignment="1">
      <alignment vertical="top" wrapText="1"/>
    </xf>
    <xf numFmtId="59" fontId="8" fillId="0" borderId="19" xfId="4" applyNumberFormat="1" applyFont="1" applyBorder="1" applyAlignment="1">
      <alignment horizontal="center" vertical="top" wrapText="1"/>
    </xf>
    <xf numFmtId="188" fontId="8" fillId="0" borderId="19" xfId="2" applyNumberFormat="1" applyFont="1" applyBorder="1" applyAlignment="1">
      <alignment horizontal="right" vertical="top" wrapText="1"/>
    </xf>
    <xf numFmtId="188" fontId="8" fillId="0" borderId="19" xfId="2" applyNumberFormat="1" applyFont="1" applyFill="1" applyBorder="1" applyAlignment="1">
      <alignment horizontal="right" vertical="top" wrapText="1"/>
    </xf>
    <xf numFmtId="0" fontId="8" fillId="0" borderId="19" xfId="16" applyFont="1" applyFill="1" applyBorder="1" applyAlignment="1">
      <alignment vertical="top" wrapText="1"/>
    </xf>
    <xf numFmtId="0" fontId="8" fillId="0" borderId="9" xfId="16" applyFont="1" applyBorder="1" applyAlignment="1">
      <alignment horizontal="right" vertical="top" wrapText="1"/>
    </xf>
    <xf numFmtId="0" fontId="8" fillId="0" borderId="7" xfId="16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188" fontId="8" fillId="0" borderId="8" xfId="2" applyNumberFormat="1" applyFont="1" applyBorder="1" applyAlignment="1">
      <alignment horizontal="center" vertical="top"/>
    </xf>
    <xf numFmtId="0" fontId="8" fillId="0" borderId="8" xfId="2" applyNumberFormat="1" applyFont="1" applyBorder="1" applyAlignment="1">
      <alignment horizontal="center" vertical="top"/>
    </xf>
    <xf numFmtId="0" fontId="8" fillId="0" borderId="21" xfId="0" applyFont="1" applyBorder="1"/>
    <xf numFmtId="0" fontId="8" fillId="0" borderId="8" xfId="0" applyFont="1" applyFill="1" applyBorder="1" applyAlignment="1">
      <alignment vertical="top" wrapText="1"/>
    </xf>
    <xf numFmtId="0" fontId="8" fillId="0" borderId="17" xfId="0" applyFont="1" applyBorder="1"/>
    <xf numFmtId="0" fontId="30" fillId="0" borderId="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 vertical="top" wrapText="1"/>
    </xf>
    <xf numFmtId="43" fontId="30" fillId="0" borderId="8" xfId="2" applyFont="1" applyBorder="1" applyAlignment="1">
      <alignment horizontal="left" vertical="top" wrapText="1"/>
    </xf>
    <xf numFmtId="0" fontId="30" fillId="0" borderId="19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left" vertical="top" wrapText="1"/>
    </xf>
    <xf numFmtId="43" fontId="30" fillId="0" borderId="19" xfId="2" applyFont="1" applyBorder="1" applyAlignment="1">
      <alignment horizontal="left" vertical="top" wrapText="1"/>
    </xf>
    <xf numFmtId="188" fontId="34" fillId="0" borderId="3" xfId="2" applyNumberFormat="1" applyFont="1" applyBorder="1"/>
    <xf numFmtId="188" fontId="30" fillId="0" borderId="8" xfId="2" applyNumberFormat="1" applyFont="1" applyBorder="1" applyAlignment="1">
      <alignment horizontal="left" vertical="top" wrapText="1"/>
    </xf>
    <xf numFmtId="188" fontId="30" fillId="0" borderId="8" xfId="0" applyNumberFormat="1" applyFont="1" applyBorder="1" applyAlignment="1">
      <alignment horizontal="left" vertical="top" wrapText="1"/>
    </xf>
    <xf numFmtId="188" fontId="30" fillId="0" borderId="19" xfId="0" applyNumberFormat="1" applyFont="1" applyBorder="1" applyAlignment="1">
      <alignment horizontal="left" vertical="top" wrapText="1"/>
    </xf>
    <xf numFmtId="0" fontId="31" fillId="0" borderId="0" xfId="0" applyFont="1" applyAlignment="1"/>
    <xf numFmtId="49" fontId="32" fillId="0" borderId="0" xfId="0" applyNumberFormat="1" applyFont="1" applyAlignment="1">
      <alignment horizont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188" fontId="32" fillId="0" borderId="20" xfId="2" applyNumberFormat="1" applyFont="1" applyFill="1" applyBorder="1" applyAlignment="1">
      <alignment horizontal="center" vertical="center" shrinkToFit="1"/>
    </xf>
    <xf numFmtId="49" fontId="33" fillId="0" borderId="19" xfId="0" applyNumberFormat="1" applyFont="1" applyBorder="1" applyAlignment="1">
      <alignment horizontal="left" vertical="center"/>
    </xf>
    <xf numFmtId="49" fontId="32" fillId="0" borderId="19" xfId="0" applyNumberFormat="1" applyFont="1" applyBorder="1" applyAlignment="1">
      <alignment horizontal="center" vertical="center"/>
    </xf>
    <xf numFmtId="188" fontId="32" fillId="0" borderId="19" xfId="2" applyNumberFormat="1" applyFont="1" applyFill="1" applyBorder="1" applyAlignment="1">
      <alignment horizontal="center" vertical="center" shrinkToFit="1"/>
    </xf>
    <xf numFmtId="188" fontId="32" fillId="0" borderId="0" xfId="2" applyNumberFormat="1" applyFont="1" applyFill="1" applyBorder="1" applyAlignment="1">
      <alignment horizontal="center" vertical="center" shrinkToFit="1"/>
    </xf>
    <xf numFmtId="188" fontId="32" fillId="0" borderId="0" xfId="2" applyNumberFormat="1" applyFont="1" applyAlignment="1">
      <alignment horizontal="center" vertical="center"/>
    </xf>
    <xf numFmtId="49" fontId="32" fillId="0" borderId="8" xfId="0" applyNumberFormat="1" applyFont="1" applyBorder="1" applyAlignment="1">
      <alignment horizontal="left" vertical="center"/>
    </xf>
    <xf numFmtId="188" fontId="32" fillId="0" borderId="22" xfId="2" applyNumberFormat="1" applyFont="1" applyFill="1" applyBorder="1" applyAlignment="1">
      <alignment horizontal="center" vertical="center" shrinkToFit="1"/>
    </xf>
    <xf numFmtId="3" fontId="6" fillId="0" borderId="18" xfId="0" applyNumberFormat="1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3" fontId="32" fillId="0" borderId="18" xfId="0" applyNumberFormat="1" applyFont="1" applyFill="1" applyBorder="1" applyAlignment="1">
      <alignment horizontal="center" vertical="center" shrinkToFit="1"/>
    </xf>
    <xf numFmtId="188" fontId="32" fillId="0" borderId="28" xfId="2" applyNumberFormat="1" applyFont="1" applyFill="1" applyBorder="1" applyAlignment="1">
      <alignment horizontal="center" vertical="center" shrinkToFit="1"/>
    </xf>
    <xf numFmtId="0" fontId="32" fillId="0" borderId="22" xfId="0" applyFont="1" applyFill="1" applyBorder="1" applyAlignment="1">
      <alignment horizontal="left" vertical="center" shrinkToFit="1"/>
    </xf>
    <xf numFmtId="188" fontId="32" fillId="0" borderId="22" xfId="2" applyNumberFormat="1" applyFont="1" applyBorder="1" applyAlignment="1">
      <alignment horizontal="left" vertical="center"/>
    </xf>
    <xf numFmtId="3" fontId="6" fillId="0" borderId="29" xfId="0" applyNumberFormat="1" applyFont="1" applyBorder="1"/>
    <xf numFmtId="188" fontId="32" fillId="0" borderId="18" xfId="2" applyNumberFormat="1" applyFont="1" applyBorder="1" applyAlignment="1">
      <alignment horizontal="left" vertical="center"/>
    </xf>
    <xf numFmtId="49" fontId="32" fillId="0" borderId="20" xfId="0" applyNumberFormat="1" applyFont="1" applyBorder="1" applyAlignment="1">
      <alignment horizontal="left" vertical="center"/>
    </xf>
    <xf numFmtId="0" fontId="32" fillId="0" borderId="30" xfId="0" applyFont="1" applyFill="1" applyBorder="1" applyAlignment="1">
      <alignment horizontal="left" vertical="center" shrinkToFit="1"/>
    </xf>
    <xf numFmtId="3" fontId="32" fillId="0" borderId="25" xfId="0" applyNumberFormat="1" applyFont="1" applyFill="1" applyBorder="1" applyAlignment="1">
      <alignment horizontal="center" vertical="center" shrinkToFit="1"/>
    </xf>
    <xf numFmtId="49" fontId="32" fillId="0" borderId="8" xfId="0" applyNumberFormat="1" applyFont="1" applyBorder="1" applyAlignment="1">
      <alignment horizontal="center"/>
    </xf>
    <xf numFmtId="188" fontId="32" fillId="0" borderId="8" xfId="2" applyNumberFormat="1" applyFont="1" applyBorder="1" applyAlignment="1">
      <alignment horizontal="center" vertical="center"/>
    </xf>
    <xf numFmtId="188" fontId="32" fillId="0" borderId="0" xfId="2" applyNumberFormat="1" applyFont="1" applyAlignment="1">
      <alignment horizontal="center" vertical="center" shrinkToFit="1"/>
    </xf>
    <xf numFmtId="0" fontId="6" fillId="0" borderId="31" xfId="0" applyFont="1" applyBorder="1"/>
    <xf numFmtId="49" fontId="32" fillId="0" borderId="19" xfId="0" applyNumberFormat="1" applyFont="1" applyBorder="1" applyAlignment="1">
      <alignment horizontal="center"/>
    </xf>
    <xf numFmtId="188" fontId="32" fillId="0" borderId="19" xfId="2" applyNumberFormat="1" applyFont="1" applyBorder="1" applyAlignment="1">
      <alignment horizontal="center" vertical="center"/>
    </xf>
    <xf numFmtId="188" fontId="32" fillId="0" borderId="32" xfId="2" applyNumberFormat="1" applyFont="1" applyFill="1" applyBorder="1" applyAlignment="1">
      <alignment horizontal="center" vertical="center" shrinkToFit="1"/>
    </xf>
    <xf numFmtId="188" fontId="32" fillId="0" borderId="33" xfId="2" applyNumberFormat="1" applyFont="1" applyFill="1" applyBorder="1" applyAlignment="1">
      <alignment horizontal="center" vertical="center" shrinkToFit="1"/>
    </xf>
    <xf numFmtId="188" fontId="32" fillId="0" borderId="30" xfId="2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/>
    </xf>
    <xf numFmtId="3" fontId="6" fillId="0" borderId="2" xfId="0" applyNumberFormat="1" applyFont="1" applyBorder="1"/>
    <xf numFmtId="0" fontId="6" fillId="0" borderId="34" xfId="0" applyFont="1" applyBorder="1"/>
    <xf numFmtId="0" fontId="6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left" wrapText="1"/>
    </xf>
    <xf numFmtId="0" fontId="8" fillId="0" borderId="15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19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188" fontId="8" fillId="0" borderId="7" xfId="2" applyNumberFormat="1" applyFont="1" applyBorder="1" applyAlignment="1">
      <alignment wrapText="1"/>
    </xf>
    <xf numFmtId="188" fontId="8" fillId="0" borderId="7" xfId="2" applyNumberFormat="1" applyFont="1" applyBorder="1"/>
    <xf numFmtId="188" fontId="8" fillId="0" borderId="21" xfId="2" applyNumberFormat="1" applyFont="1" applyBorder="1"/>
    <xf numFmtId="188" fontId="8" fillId="0" borderId="14" xfId="2" applyNumberFormat="1" applyFont="1" applyBorder="1"/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188" fontId="8" fillId="0" borderId="4" xfId="2" applyNumberFormat="1" applyFont="1" applyBorder="1" applyAlignment="1">
      <alignment wrapText="1"/>
    </xf>
    <xf numFmtId="188" fontId="8" fillId="0" borderId="4" xfId="2" applyNumberFormat="1" applyFont="1" applyBorder="1"/>
    <xf numFmtId="0" fontId="10" fillId="0" borderId="0" xfId="0" applyFont="1" applyBorder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188" fontId="9" fillId="0" borderId="9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 applyAlignment="1">
      <alignment wrapText="1"/>
    </xf>
    <xf numFmtId="0" fontId="6" fillId="0" borderId="21" xfId="0" applyFont="1" applyBorder="1"/>
    <xf numFmtId="0" fontId="6" fillId="0" borderId="8" xfId="0" applyFont="1" applyBorder="1" applyAlignment="1">
      <alignment horizontal="center" vertical="center" wrapText="1"/>
    </xf>
    <xf numFmtId="188" fontId="6" fillId="0" borderId="14" xfId="0" applyNumberFormat="1" applyFont="1" applyBorder="1" applyAlignment="1">
      <alignment horizontal="center"/>
    </xf>
    <xf numFmtId="0" fontId="8" fillId="0" borderId="22" xfId="0" applyFont="1" applyBorder="1"/>
    <xf numFmtId="0" fontId="9" fillId="0" borderId="0" xfId="0" applyFont="1" applyBorder="1" applyAlignment="1">
      <alignment horizontal="right"/>
    </xf>
    <xf numFmtId="0" fontId="8" fillId="0" borderId="22" xfId="0" applyFont="1" applyFill="1" applyBorder="1" applyAlignment="1">
      <alignment horizontal="left" vertical="center" wrapText="1"/>
    </xf>
    <xf numFmtId="188" fontId="8" fillId="0" borderId="19" xfId="2" applyNumberFormat="1" applyFont="1" applyBorder="1"/>
    <xf numFmtId="0" fontId="8" fillId="0" borderId="19" xfId="0" applyFont="1" applyBorder="1"/>
    <xf numFmtId="0" fontId="6" fillId="0" borderId="27" xfId="8" applyFont="1" applyFill="1" applyBorder="1" applyAlignment="1">
      <alignment horizontal="left"/>
    </xf>
    <xf numFmtId="0" fontId="6" fillId="0" borderId="39" xfId="8" applyFont="1" applyFill="1" applyBorder="1" applyAlignment="1">
      <alignment horizontal="left"/>
    </xf>
    <xf numFmtId="0" fontId="6" fillId="0" borderId="22" xfId="8" applyFont="1" applyFill="1" applyBorder="1" applyAlignment="1">
      <alignment horizontal="left"/>
    </xf>
    <xf numFmtId="0" fontId="6" fillId="0" borderId="18" xfId="8" applyFont="1" applyFill="1" applyBorder="1" applyAlignment="1">
      <alignment horizontal="left"/>
    </xf>
    <xf numFmtId="0" fontId="6" fillId="0" borderId="16" xfId="8" applyFont="1" applyFill="1" applyBorder="1" applyAlignment="1">
      <alignment horizontal="left"/>
    </xf>
    <xf numFmtId="192" fontId="6" fillId="0" borderId="16" xfId="2" applyNumberFormat="1" applyFont="1" applyFill="1" applyBorder="1" applyAlignment="1">
      <alignment horizontal="center"/>
    </xf>
    <xf numFmtId="0" fontId="6" fillId="0" borderId="8" xfId="8" applyFont="1" applyFill="1" applyBorder="1" applyAlignment="1">
      <alignment horizontal="center"/>
    </xf>
    <xf numFmtId="191" fontId="32" fillId="2" borderId="8" xfId="2" applyNumberFormat="1" applyFont="1" applyFill="1" applyBorder="1" applyAlignment="1">
      <alignment horizontal="center" vertical="center" shrinkToFit="1"/>
    </xf>
    <xf numFmtId="192" fontId="6" fillId="0" borderId="8" xfId="2" applyNumberFormat="1" applyFont="1" applyFill="1" applyBorder="1" applyAlignment="1">
      <alignment horizontal="right"/>
    </xf>
    <xf numFmtId="0" fontId="6" fillId="0" borderId="23" xfId="8" applyFont="1" applyFill="1" applyBorder="1" applyAlignment="1">
      <alignment horizontal="left"/>
    </xf>
    <xf numFmtId="0" fontId="8" fillId="0" borderId="7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6" fillId="0" borderId="16" xfId="0" applyFont="1" applyBorder="1"/>
    <xf numFmtId="0" fontId="34" fillId="0" borderId="3" xfId="0" applyFont="1" applyBorder="1" applyAlignment="1"/>
    <xf numFmtId="0" fontId="31" fillId="2" borderId="6" xfId="0" applyFont="1" applyFill="1" applyBorder="1" applyAlignment="1">
      <alignment vertical="center" shrinkToFit="1"/>
    </xf>
    <xf numFmtId="0" fontId="34" fillId="0" borderId="3" xfId="0" applyFont="1" applyBorder="1" applyAlignment="1">
      <alignment horizontal="right"/>
    </xf>
    <xf numFmtId="0" fontId="8" fillId="0" borderId="40" xfId="0" applyFont="1" applyBorder="1"/>
    <xf numFmtId="0" fontId="6" fillId="0" borderId="0" xfId="0" applyFont="1" applyFill="1" applyBorder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6" xfId="0" applyFont="1" applyBorder="1" applyAlignment="1">
      <alignment horizontal="center" vertical="center" wrapText="1"/>
    </xf>
    <xf numFmtId="18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6" fillId="0" borderId="33" xfId="8" applyFont="1" applyFill="1" applyBorder="1" applyAlignment="1">
      <alignment horizontal="left"/>
    </xf>
    <xf numFmtId="0" fontId="6" fillId="0" borderId="20" xfId="8" applyFont="1" applyFill="1" applyBorder="1" applyAlignment="1">
      <alignment horizontal="center"/>
    </xf>
    <xf numFmtId="191" fontId="32" fillId="2" borderId="20" xfId="2" applyNumberFormat="1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3" fontId="8" fillId="0" borderId="3" xfId="0" applyNumberFormat="1" applyFont="1" applyBorder="1" applyAlignment="1">
      <alignment horizontal="right"/>
    </xf>
    <xf numFmtId="0" fontId="32" fillId="0" borderId="0" xfId="0" applyFont="1"/>
    <xf numFmtId="0" fontId="35" fillId="0" borderId="35" xfId="0" applyFont="1" applyBorder="1" applyAlignment="1">
      <alignment horizontal="center"/>
    </xf>
    <xf numFmtId="0" fontId="8" fillId="0" borderId="28" xfId="0" applyFont="1" applyBorder="1"/>
    <xf numFmtId="0" fontId="5" fillId="0" borderId="5" xfId="0" applyFont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3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32" fillId="2" borderId="16" xfId="0" applyFont="1" applyFill="1" applyBorder="1" applyAlignment="1">
      <alignment vertical="top"/>
    </xf>
    <xf numFmtId="0" fontId="32" fillId="2" borderId="8" xfId="0" applyFont="1" applyFill="1" applyBorder="1" applyAlignment="1">
      <alignment vertical="top"/>
    </xf>
    <xf numFmtId="0" fontId="32" fillId="2" borderId="16" xfId="0" applyFont="1" applyFill="1" applyBorder="1" applyAlignment="1">
      <alignment horizontal="center" vertical="top"/>
    </xf>
    <xf numFmtId="0" fontId="32" fillId="2" borderId="8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32" fillId="2" borderId="20" xfId="0" applyFont="1" applyFill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20" fillId="0" borderId="0" xfId="0" applyFont="1" applyAlignment="1">
      <alignment horizontal="center"/>
    </xf>
    <xf numFmtId="0" fontId="6" fillId="0" borderId="8" xfId="0" applyFont="1" applyFill="1" applyBorder="1"/>
    <xf numFmtId="0" fontId="6" fillId="2" borderId="8" xfId="0" applyFont="1" applyFill="1" applyBorder="1"/>
    <xf numFmtId="0" fontId="6" fillId="0" borderId="0" xfId="0" applyFont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32" xfId="0" applyFont="1" applyBorder="1"/>
    <xf numFmtId="0" fontId="5" fillId="0" borderId="31" xfId="0" applyFont="1" applyBorder="1" applyAlignment="1">
      <alignment horizontal="center" vertical="center" wrapText="1"/>
    </xf>
    <xf numFmtId="188" fontId="5" fillId="0" borderId="9" xfId="2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31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32" xfId="0" applyFont="1" applyBorder="1"/>
    <xf numFmtId="0" fontId="5" fillId="0" borderId="9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2" xfId="0" applyFont="1" applyBorder="1"/>
    <xf numFmtId="0" fontId="5" fillId="0" borderId="45" xfId="0" applyFont="1" applyBorder="1"/>
    <xf numFmtId="0" fontId="6" fillId="0" borderId="46" xfId="0" applyFont="1" applyBorder="1"/>
    <xf numFmtId="0" fontId="8" fillId="0" borderId="47" xfId="0" applyFont="1" applyBorder="1"/>
    <xf numFmtId="188" fontId="8" fillId="0" borderId="0" xfId="2" applyNumberFormat="1" applyFont="1" applyBorder="1"/>
    <xf numFmtId="0" fontId="8" fillId="0" borderId="34" xfId="0" applyFont="1" applyBorder="1"/>
    <xf numFmtId="0" fontId="8" fillId="0" borderId="36" xfId="0" applyFont="1" applyBorder="1"/>
    <xf numFmtId="0" fontId="9" fillId="0" borderId="15" xfId="16" applyFont="1" applyBorder="1" applyAlignment="1">
      <alignment vertical="top" wrapText="1"/>
    </xf>
    <xf numFmtId="0" fontId="9" fillId="0" borderId="48" xfId="16" applyFont="1" applyBorder="1" applyAlignment="1">
      <alignment vertical="top" wrapText="1"/>
    </xf>
    <xf numFmtId="191" fontId="8" fillId="0" borderId="15" xfId="4" applyNumberFormat="1" applyFont="1" applyBorder="1" applyAlignment="1">
      <alignment horizontal="right" vertical="top" wrapText="1"/>
    </xf>
    <xf numFmtId="188" fontId="8" fillId="0" borderId="15" xfId="2" applyNumberFormat="1" applyFont="1" applyBorder="1" applyAlignment="1">
      <alignment horizontal="right" vertical="top" wrapText="1"/>
    </xf>
    <xf numFmtId="191" fontId="8" fillId="0" borderId="15" xfId="4" applyNumberFormat="1" applyFont="1" applyBorder="1" applyAlignment="1">
      <alignment horizontal="center" vertical="top" wrapText="1"/>
    </xf>
    <xf numFmtId="0" fontId="9" fillId="0" borderId="8" xfId="16" applyFont="1" applyBorder="1" applyAlignment="1">
      <alignment vertical="top" wrapText="1"/>
    </xf>
    <xf numFmtId="0" fontId="9" fillId="0" borderId="17" xfId="16" applyFont="1" applyBorder="1" applyAlignment="1">
      <alignment vertical="top" wrapText="1"/>
    </xf>
    <xf numFmtId="191" fontId="8" fillId="0" borderId="8" xfId="4" applyNumberFormat="1" applyFont="1" applyBorder="1" applyAlignment="1">
      <alignment horizontal="right" vertical="top" wrapText="1"/>
    </xf>
    <xf numFmtId="191" fontId="8" fillId="0" borderId="8" xfId="4" applyNumberFormat="1" applyFont="1" applyBorder="1" applyAlignment="1">
      <alignment horizontal="center" vertical="top" wrapText="1"/>
    </xf>
    <xf numFmtId="0" fontId="6" fillId="0" borderId="19" xfId="0" applyFont="1" applyFill="1" applyBorder="1"/>
    <xf numFmtId="0" fontId="9" fillId="0" borderId="19" xfId="16" applyFont="1" applyBorder="1" applyAlignment="1">
      <alignment vertical="top" wrapText="1"/>
    </xf>
    <xf numFmtId="0" fontId="9" fillId="0" borderId="24" xfId="16" applyFont="1" applyBorder="1" applyAlignment="1">
      <alignment vertical="top" wrapText="1"/>
    </xf>
    <xf numFmtId="191" fontId="8" fillId="0" borderId="19" xfId="4" applyNumberFormat="1" applyFont="1" applyBorder="1" applyAlignment="1">
      <alignment horizontal="right" vertical="top" wrapText="1"/>
    </xf>
    <xf numFmtId="191" fontId="8" fillId="0" borderId="19" xfId="4" applyNumberFormat="1" applyFont="1" applyBorder="1" applyAlignment="1">
      <alignment horizontal="center" vertical="top" wrapText="1"/>
    </xf>
    <xf numFmtId="0" fontId="9" fillId="0" borderId="32" xfId="16" applyFont="1" applyBorder="1" applyAlignment="1">
      <alignment vertical="top" wrapText="1"/>
    </xf>
    <xf numFmtId="0" fontId="9" fillId="0" borderId="9" xfId="16" applyFont="1" applyBorder="1" applyAlignment="1">
      <alignment vertical="top" wrapText="1"/>
    </xf>
    <xf numFmtId="0" fontId="9" fillId="0" borderId="34" xfId="16" applyFont="1" applyBorder="1" applyAlignment="1">
      <alignment vertical="top" wrapText="1"/>
    </xf>
    <xf numFmtId="191" fontId="8" fillId="0" borderId="9" xfId="4" applyNumberFormat="1" applyFont="1" applyBorder="1" applyAlignment="1">
      <alignment horizontal="right" vertical="top" wrapText="1"/>
    </xf>
    <xf numFmtId="188" fontId="8" fillId="0" borderId="9" xfId="2" applyNumberFormat="1" applyFont="1" applyBorder="1" applyAlignment="1">
      <alignment horizontal="right" vertical="top" wrapText="1"/>
    </xf>
    <xf numFmtId="191" fontId="8" fillId="0" borderId="9" xfId="4" applyNumberFormat="1" applyFont="1" applyBorder="1" applyAlignment="1">
      <alignment horizontal="center" vertical="top" wrapText="1"/>
    </xf>
    <xf numFmtId="0" fontId="18" fillId="0" borderId="9" xfId="16" applyFont="1" applyBorder="1" applyAlignment="1">
      <alignment vertical="top" wrapText="1"/>
    </xf>
    <xf numFmtId="0" fontId="9" fillId="0" borderId="27" xfId="16" applyFont="1" applyBorder="1" applyAlignment="1">
      <alignment vertical="top" wrapText="1"/>
    </xf>
    <xf numFmtId="0" fontId="9" fillId="0" borderId="16" xfId="16" applyFont="1" applyBorder="1" applyAlignment="1">
      <alignment vertical="top" wrapText="1"/>
    </xf>
    <xf numFmtId="0" fontId="9" fillId="0" borderId="37" xfId="16" applyFont="1" applyBorder="1" applyAlignment="1">
      <alignment vertical="top" wrapText="1"/>
    </xf>
    <xf numFmtId="191" fontId="8" fillId="0" borderId="16" xfId="4" applyNumberFormat="1" applyFont="1" applyBorder="1" applyAlignment="1">
      <alignment horizontal="right" vertical="top" wrapText="1"/>
    </xf>
    <xf numFmtId="188" fontId="8" fillId="0" borderId="16" xfId="2" applyNumberFormat="1" applyFont="1" applyBorder="1" applyAlignment="1">
      <alignment horizontal="right" vertical="top" wrapText="1"/>
    </xf>
    <xf numFmtId="191" fontId="8" fillId="0" borderId="16" xfId="4" applyNumberFormat="1" applyFont="1" applyBorder="1" applyAlignment="1">
      <alignment horizontal="center" vertical="top" wrapText="1"/>
    </xf>
    <xf numFmtId="0" fontId="18" fillId="0" borderId="16" xfId="16" applyFont="1" applyBorder="1" applyAlignment="1">
      <alignment vertical="top" wrapText="1"/>
    </xf>
    <xf numFmtId="0" fontId="18" fillId="0" borderId="8" xfId="16" applyFont="1" applyBorder="1" applyAlignment="1">
      <alignment vertical="top" wrapText="1"/>
    </xf>
    <xf numFmtId="0" fontId="9" fillId="0" borderId="49" xfId="16" applyFont="1" applyBorder="1" applyAlignment="1">
      <alignment vertical="top" wrapText="1"/>
    </xf>
    <xf numFmtId="0" fontId="9" fillId="0" borderId="0" xfId="16" applyFont="1" applyBorder="1" applyAlignment="1">
      <alignment vertical="top" wrapText="1"/>
    </xf>
    <xf numFmtId="188" fontId="8" fillId="0" borderId="0" xfId="2" applyNumberFormat="1" applyFont="1" applyBorder="1" applyAlignment="1">
      <alignment horizontal="right" vertical="top" wrapText="1"/>
    </xf>
    <xf numFmtId="0" fontId="6" fillId="0" borderId="3" xfId="0" applyFont="1" applyFill="1" applyBorder="1"/>
    <xf numFmtId="0" fontId="9" fillId="0" borderId="3" xfId="16" applyFont="1" applyBorder="1" applyAlignment="1">
      <alignment vertical="top" wrapText="1"/>
    </xf>
    <xf numFmtId="191" fontId="8" fillId="0" borderId="3" xfId="4" applyNumberFormat="1" applyFont="1" applyBorder="1" applyAlignment="1">
      <alignment horizontal="right" vertical="top" wrapText="1"/>
    </xf>
    <xf numFmtId="188" fontId="8" fillId="0" borderId="3" xfId="2" applyNumberFormat="1" applyFont="1" applyBorder="1" applyAlignment="1">
      <alignment horizontal="right" vertical="top" wrapText="1"/>
    </xf>
    <xf numFmtId="191" fontId="8" fillId="0" borderId="3" xfId="4" applyNumberFormat="1" applyFont="1" applyBorder="1" applyAlignment="1">
      <alignment horizontal="center" vertical="top" wrapText="1"/>
    </xf>
    <xf numFmtId="0" fontId="8" fillId="0" borderId="3" xfId="16" applyFont="1" applyBorder="1" applyAlignment="1">
      <alignment vertical="top" wrapText="1"/>
    </xf>
    <xf numFmtId="0" fontId="8" fillId="0" borderId="19" xfId="0" applyFont="1" applyFill="1" applyBorder="1" applyAlignment="1">
      <alignment horizontal="center"/>
    </xf>
    <xf numFmtId="188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/>
    <xf numFmtId="0" fontId="25" fillId="0" borderId="0" xfId="0" applyFont="1" applyAlignment="1">
      <alignment horizontal="right"/>
    </xf>
    <xf numFmtId="0" fontId="31" fillId="2" borderId="4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center"/>
    </xf>
    <xf numFmtId="0" fontId="25" fillId="0" borderId="0" xfId="0" applyFont="1" applyAlignment="1"/>
    <xf numFmtId="0" fontId="6" fillId="0" borderId="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0" xfId="0" applyFont="1" applyBorder="1"/>
    <xf numFmtId="0" fontId="6" fillId="0" borderId="40" xfId="0" applyFont="1" applyBorder="1"/>
    <xf numFmtId="0" fontId="6" fillId="0" borderId="40" xfId="0" applyFont="1" applyBorder="1" applyAlignment="1">
      <alignment wrapText="1"/>
    </xf>
    <xf numFmtId="0" fontId="6" fillId="0" borderId="40" xfId="0" applyFont="1" applyBorder="1" applyAlignment="1">
      <alignment horizontal="left" wrapText="1"/>
    </xf>
    <xf numFmtId="0" fontId="6" fillId="0" borderId="4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5" fillId="4" borderId="5" xfId="0" applyFont="1" applyFill="1" applyBorder="1"/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188" fontId="8" fillId="0" borderId="7" xfId="2" applyNumberFormat="1" applyFont="1" applyBorder="1" applyAlignment="1">
      <alignment vertical="center" wrapText="1"/>
    </xf>
    <xf numFmtId="188" fontId="8" fillId="0" borderId="7" xfId="2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3" fontId="9" fillId="0" borderId="9" xfId="2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 wrapText="1"/>
    </xf>
    <xf numFmtId="49" fontId="31" fillId="4" borderId="5" xfId="0" applyNumberFormat="1" applyFont="1" applyFill="1" applyBorder="1" applyAlignment="1">
      <alignment horizontal="center" vertical="center"/>
    </xf>
    <xf numFmtId="49" fontId="31" fillId="4" borderId="4" xfId="0" applyNumberFormat="1" applyFont="1" applyFill="1" applyBorder="1" applyAlignment="1">
      <alignment horizontal="center" vertical="center"/>
    </xf>
    <xf numFmtId="188" fontId="31" fillId="4" borderId="4" xfId="2" applyNumberFormat="1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/>
    </xf>
    <xf numFmtId="188" fontId="31" fillId="4" borderId="6" xfId="2" applyNumberFormat="1" applyFont="1" applyFill="1" applyBorder="1" applyAlignment="1">
      <alignment horizontal="center" vertical="center" shrinkToFit="1"/>
    </xf>
    <xf numFmtId="49" fontId="32" fillId="0" borderId="16" xfId="0" applyNumberFormat="1" applyFont="1" applyBorder="1" applyAlignment="1">
      <alignment horizontal="left" vertical="center"/>
    </xf>
    <xf numFmtId="49" fontId="33" fillId="0" borderId="0" xfId="0" applyNumberFormat="1" applyFont="1" applyBorder="1" applyAlignment="1">
      <alignment horizontal="left" vertical="center"/>
    </xf>
    <xf numFmtId="49" fontId="32" fillId="0" borderId="0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left" vertical="center"/>
    </xf>
    <xf numFmtId="49" fontId="38" fillId="0" borderId="0" xfId="0" applyNumberFormat="1" applyFont="1" applyFill="1" applyBorder="1" applyAlignment="1">
      <alignment horizontal="left"/>
    </xf>
    <xf numFmtId="188" fontId="31" fillId="5" borderId="9" xfId="2" applyNumberFormat="1" applyFont="1" applyFill="1" applyBorder="1" applyAlignment="1">
      <alignment horizontal="center" vertical="center" shrinkToFit="1"/>
    </xf>
    <xf numFmtId="188" fontId="36" fillId="5" borderId="9" xfId="2" applyNumberFormat="1" applyFont="1" applyFill="1" applyBorder="1" applyAlignment="1">
      <alignment horizontal="center" vertical="center" shrinkToFit="1"/>
    </xf>
    <xf numFmtId="49" fontId="31" fillId="2" borderId="32" xfId="0" applyNumberFormat="1" applyFont="1" applyFill="1" applyBorder="1" applyAlignment="1">
      <alignment horizontal="center" vertical="center"/>
    </xf>
    <xf numFmtId="188" fontId="31" fillId="2" borderId="9" xfId="2" applyNumberFormat="1" applyFont="1" applyFill="1" applyBorder="1" applyAlignment="1">
      <alignment horizontal="center" vertical="center" shrinkToFit="1"/>
    </xf>
    <xf numFmtId="0" fontId="31" fillId="2" borderId="32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center" vertical="center" shrinkToFit="1"/>
    </xf>
    <xf numFmtId="49" fontId="32" fillId="2" borderId="7" xfId="0" applyNumberFormat="1" applyFont="1" applyFill="1" applyBorder="1" applyAlignment="1">
      <alignment horizontal="center" vertical="center"/>
    </xf>
    <xf numFmtId="49" fontId="32" fillId="2" borderId="7" xfId="0" applyNumberFormat="1" applyFont="1" applyFill="1" applyBorder="1" applyAlignment="1">
      <alignment horizontal="left" vertical="center"/>
    </xf>
    <xf numFmtId="188" fontId="32" fillId="0" borderId="7" xfId="2" applyNumberFormat="1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188" fontId="32" fillId="0" borderId="20" xfId="2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/>
    </xf>
    <xf numFmtId="0" fontId="6" fillId="0" borderId="29" xfId="0" applyFont="1" applyBorder="1"/>
    <xf numFmtId="3" fontId="6" fillId="0" borderId="11" xfId="0" applyNumberFormat="1" applyFont="1" applyBorder="1"/>
    <xf numFmtId="0" fontId="6" fillId="0" borderId="41" xfId="0" applyFont="1" applyBorder="1"/>
    <xf numFmtId="0" fontId="5" fillId="0" borderId="47" xfId="0" applyFont="1" applyBorder="1" applyAlignment="1">
      <alignment horizontal="left"/>
    </xf>
    <xf numFmtId="49" fontId="31" fillId="0" borderId="3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left" vertical="center"/>
    </xf>
    <xf numFmtId="188" fontId="31" fillId="0" borderId="3" xfId="2" applyNumberFormat="1" applyFont="1" applyFill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/>
    </xf>
    <xf numFmtId="49" fontId="31" fillId="0" borderId="40" xfId="0" applyNumberFormat="1" applyFont="1" applyBorder="1" applyAlignment="1">
      <alignment horizontal="left" vertical="center"/>
    </xf>
    <xf numFmtId="188" fontId="36" fillId="0" borderId="40" xfId="2" applyNumberFormat="1" applyFont="1" applyFill="1" applyBorder="1" applyAlignment="1">
      <alignment horizontal="center" vertical="center" shrinkToFit="1"/>
    </xf>
    <xf numFmtId="0" fontId="31" fillId="4" borderId="5" xfId="0" applyFont="1" applyFill="1" applyBorder="1" applyAlignment="1">
      <alignment horizontal="center" vertical="center" shrinkToFit="1"/>
    </xf>
    <xf numFmtId="188" fontId="31" fillId="0" borderId="40" xfId="2" applyNumberFormat="1" applyFont="1" applyFill="1" applyBorder="1" applyAlignment="1">
      <alignment horizontal="center" vertical="center" shrinkToFit="1"/>
    </xf>
    <xf numFmtId="188" fontId="31" fillId="5" borderId="3" xfId="2" applyNumberFormat="1" applyFont="1" applyFill="1" applyBorder="1" applyAlignment="1">
      <alignment horizontal="center" vertical="center" shrinkToFit="1"/>
    </xf>
    <xf numFmtId="49" fontId="31" fillId="2" borderId="36" xfId="0" applyNumberFormat="1" applyFont="1" applyFill="1" applyBorder="1" applyAlignment="1">
      <alignment horizontal="right" vertical="center"/>
    </xf>
    <xf numFmtId="0" fontId="28" fillId="0" borderId="51" xfId="0" applyFont="1" applyBorder="1" applyAlignment="1">
      <alignment horizontal="left"/>
    </xf>
    <xf numFmtId="188" fontId="31" fillId="0" borderId="8" xfId="2" applyNumberFormat="1" applyFont="1" applyFill="1" applyBorder="1" applyAlignment="1">
      <alignment horizontal="center" vertical="center" shrinkToFit="1"/>
    </xf>
    <xf numFmtId="188" fontId="32" fillId="0" borderId="30" xfId="2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188" fontId="5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8" fontId="6" fillId="0" borderId="7" xfId="2" applyNumberFormat="1" applyFont="1" applyBorder="1" applyAlignment="1">
      <alignment wrapText="1"/>
    </xf>
    <xf numFmtId="188" fontId="6" fillId="0" borderId="7" xfId="2" applyNumberFormat="1" applyFont="1" applyBorder="1"/>
    <xf numFmtId="188" fontId="6" fillId="0" borderId="8" xfId="2" applyNumberFormat="1" applyFont="1" applyBorder="1" applyAlignment="1">
      <alignment wrapText="1"/>
    </xf>
    <xf numFmtId="188" fontId="6" fillId="0" borderId="8" xfId="2" applyNumberFormat="1" applyFont="1" applyBorder="1"/>
    <xf numFmtId="0" fontId="6" fillId="0" borderId="19" xfId="0" applyFont="1" applyBorder="1" applyAlignment="1">
      <alignment horizontal="left" wrapText="1"/>
    </xf>
    <xf numFmtId="0" fontId="6" fillId="0" borderId="19" xfId="0" applyFont="1" applyBorder="1" applyAlignment="1">
      <alignment horizontal="center" vertical="center" wrapText="1"/>
    </xf>
    <xf numFmtId="188" fontId="6" fillId="0" borderId="19" xfId="2" applyNumberFormat="1" applyFont="1" applyBorder="1" applyAlignment="1">
      <alignment wrapText="1"/>
    </xf>
    <xf numFmtId="188" fontId="6" fillId="0" borderId="19" xfId="2" applyNumberFormat="1" applyFont="1" applyBorder="1"/>
    <xf numFmtId="188" fontId="6" fillId="0" borderId="8" xfId="2" applyNumberFormat="1" applyFont="1" applyBorder="1" applyAlignment="1">
      <alignment horizontal="left" wrapText="1"/>
    </xf>
    <xf numFmtId="188" fontId="6" fillId="0" borderId="19" xfId="2" applyNumberFormat="1" applyFont="1" applyBorder="1" applyAlignment="1">
      <alignment horizontal="left" wrapText="1"/>
    </xf>
    <xf numFmtId="188" fontId="6" fillId="0" borderId="20" xfId="2" applyNumberFormat="1" applyFont="1" applyBorder="1" applyAlignment="1">
      <alignment horizontal="left" wrapText="1"/>
    </xf>
    <xf numFmtId="188" fontId="6" fillId="0" borderId="20" xfId="2" applyNumberFormat="1" applyFont="1" applyBorder="1" applyAlignment="1">
      <alignment wrapText="1"/>
    </xf>
    <xf numFmtId="188" fontId="6" fillId="0" borderId="20" xfId="2" applyNumberFormat="1" applyFont="1" applyBorder="1"/>
    <xf numFmtId="0" fontId="6" fillId="0" borderId="7" xfId="0" applyFont="1" applyBorder="1" applyAlignment="1">
      <alignment horizontal="left" vertical="center" wrapText="1"/>
    </xf>
    <xf numFmtId="188" fontId="6" fillId="0" borderId="7" xfId="2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188" fontId="6" fillId="0" borderId="3" xfId="2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88" fontId="6" fillId="0" borderId="3" xfId="2" applyNumberFormat="1" applyFont="1" applyBorder="1" applyAlignment="1">
      <alignment wrapText="1"/>
    </xf>
    <xf numFmtId="0" fontId="5" fillId="0" borderId="40" xfId="0" applyFont="1" applyBorder="1" applyAlignment="1">
      <alignment horizontal="left" wrapText="1"/>
    </xf>
    <xf numFmtId="188" fontId="5" fillId="0" borderId="40" xfId="2" applyNumberFormat="1" applyFont="1" applyBorder="1" applyAlignment="1">
      <alignment horizontal="right" vertical="center"/>
    </xf>
    <xf numFmtId="188" fontId="5" fillId="0" borderId="40" xfId="0" applyNumberFormat="1" applyFont="1" applyBorder="1"/>
    <xf numFmtId="188" fontId="5" fillId="0" borderId="3" xfId="2" applyNumberFormat="1" applyFont="1" applyBorder="1"/>
    <xf numFmtId="43" fontId="6" fillId="0" borderId="7" xfId="2" applyFont="1" applyBorder="1" applyAlignment="1">
      <alignment horizontal="center" vertical="center" wrapText="1"/>
    </xf>
    <xf numFmtId="43" fontId="6" fillId="0" borderId="20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188" fontId="6" fillId="0" borderId="7" xfId="2" applyNumberFormat="1" applyFont="1" applyBorder="1" applyAlignment="1"/>
    <xf numFmtId="188" fontId="6" fillId="0" borderId="20" xfId="2" applyNumberFormat="1" applyFont="1" applyBorder="1" applyAlignment="1"/>
    <xf numFmtId="188" fontId="5" fillId="0" borderId="3" xfId="2" applyNumberFormat="1" applyFont="1" applyBorder="1" applyAlignment="1"/>
    <xf numFmtId="188" fontId="6" fillId="0" borderId="8" xfId="2" applyNumberFormat="1" applyFont="1" applyBorder="1" applyAlignment="1"/>
    <xf numFmtId="188" fontId="6" fillId="0" borderId="19" xfId="2" applyNumberFormat="1" applyFont="1" applyBorder="1" applyAlignment="1"/>
    <xf numFmtId="188" fontId="9" fillId="0" borderId="9" xfId="2" applyNumberFormat="1" applyFont="1" applyBorder="1" applyAlignment="1">
      <alignment vertical="center" wrapText="1"/>
    </xf>
    <xf numFmtId="188" fontId="5" fillId="0" borderId="40" xfId="2" applyNumberFormat="1" applyFont="1" applyBorder="1" applyAlignment="1"/>
    <xf numFmtId="0" fontId="8" fillId="0" borderId="36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 wrapText="1"/>
    </xf>
    <xf numFmtId="0" fontId="5" fillId="4" borderId="46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right"/>
    </xf>
    <xf numFmtId="188" fontId="5" fillId="0" borderId="38" xfId="2" applyNumberFormat="1" applyFont="1" applyBorder="1" applyAlignment="1">
      <alignment horizontal="right"/>
    </xf>
    <xf numFmtId="0" fontId="6" fillId="0" borderId="14" xfId="0" applyFont="1" applyBorder="1"/>
    <xf numFmtId="0" fontId="6" fillId="0" borderId="37" xfId="0" applyFont="1" applyBorder="1" applyAlignment="1">
      <alignment horizontal="left"/>
    </xf>
    <xf numFmtId="0" fontId="6" fillId="0" borderId="15" xfId="0" applyFont="1" applyBorder="1" applyAlignment="1">
      <alignment vertical="top" wrapText="1"/>
    </xf>
    <xf numFmtId="0" fontId="6" fillId="0" borderId="22" xfId="0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17" xfId="0" applyFont="1" applyBorder="1" applyAlignment="1">
      <alignment vertical="top" wrapText="1"/>
    </xf>
    <xf numFmtId="0" fontId="6" fillId="0" borderId="8" xfId="0" applyNumberFormat="1" applyFont="1" applyBorder="1" applyAlignment="1">
      <alignment horizontal="center"/>
    </xf>
    <xf numFmtId="188" fontId="6" fillId="0" borderId="8" xfId="2" applyNumberFormat="1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188" fontId="5" fillId="0" borderId="14" xfId="0" applyNumberFormat="1" applyFont="1" applyBorder="1" applyAlignment="1">
      <alignment horizontal="center"/>
    </xf>
    <xf numFmtId="0" fontId="5" fillId="0" borderId="14" xfId="0" applyFont="1" applyBorder="1"/>
    <xf numFmtId="0" fontId="6" fillId="0" borderId="16" xfId="0" applyFont="1" applyBorder="1" applyAlignment="1">
      <alignment horizontal="center"/>
    </xf>
    <xf numFmtId="188" fontId="6" fillId="0" borderId="16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188" fontId="6" fillId="0" borderId="21" xfId="2" applyNumberFormat="1" applyFont="1" applyBorder="1" applyAlignment="1">
      <alignment horizontal="center"/>
    </xf>
    <xf numFmtId="0" fontId="5" fillId="0" borderId="52" xfId="0" applyFont="1" applyBorder="1" applyAlignment="1">
      <alignment horizontal="right"/>
    </xf>
    <xf numFmtId="188" fontId="5" fillId="0" borderId="36" xfId="0" applyNumberFormat="1" applyFont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0" borderId="36" xfId="0" applyFont="1" applyBorder="1" applyAlignment="1">
      <alignment vertical="top" wrapText="1"/>
    </xf>
    <xf numFmtId="0" fontId="6" fillId="0" borderId="27" xfId="0" applyFont="1" applyBorder="1"/>
    <xf numFmtId="0" fontId="6" fillId="0" borderId="37" xfId="0" applyFont="1" applyBorder="1"/>
    <xf numFmtId="0" fontId="6" fillId="0" borderId="22" xfId="0" applyFont="1" applyBorder="1"/>
    <xf numFmtId="0" fontId="35" fillId="0" borderId="0" xfId="0" applyFont="1" applyAlignment="1">
      <alignment horizontal="left"/>
    </xf>
    <xf numFmtId="0" fontId="5" fillId="4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188" fontId="9" fillId="0" borderId="16" xfId="2" applyNumberFormat="1" applyFont="1" applyFill="1" applyBorder="1" applyAlignment="1">
      <alignment horizontal="right" vertical="top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top"/>
    </xf>
    <xf numFmtId="0" fontId="6" fillId="0" borderId="19" xfId="0" applyFont="1" applyBorder="1" applyAlignment="1">
      <alignment horizontal="left" vertical="center"/>
    </xf>
    <xf numFmtId="0" fontId="5" fillId="4" borderId="44" xfId="0" applyFont="1" applyFill="1" applyBorder="1" applyAlignment="1">
      <alignment horizontal="center" vertical="top"/>
    </xf>
    <xf numFmtId="0" fontId="5" fillId="0" borderId="0" xfId="0" applyFont="1" applyAlignment="1"/>
    <xf numFmtId="0" fontId="35" fillId="0" borderId="0" xfId="0" applyFont="1" applyBorder="1" applyAlignment="1">
      <alignment horizontal="left"/>
    </xf>
    <xf numFmtId="188" fontId="6" fillId="0" borderId="16" xfId="2" applyNumberFormat="1" applyFont="1" applyBorder="1" applyAlignment="1">
      <alignment vertical="top" wrapText="1"/>
    </xf>
    <xf numFmtId="188" fontId="6" fillId="0" borderId="8" xfId="2" applyNumberFormat="1" applyFont="1" applyBorder="1" applyAlignment="1">
      <alignment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top" shrinkToFi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9" fillId="0" borderId="9" xfId="0" applyFont="1" applyBorder="1" applyAlignment="1">
      <alignment horizontal="right"/>
    </xf>
    <xf numFmtId="0" fontId="35" fillId="0" borderId="0" xfId="0" applyFont="1"/>
    <xf numFmtId="0" fontId="9" fillId="0" borderId="16" xfId="0" applyFont="1" applyBorder="1" applyAlignment="1">
      <alignment horizontal="center" vertical="top" wrapText="1"/>
    </xf>
    <xf numFmtId="188" fontId="9" fillId="0" borderId="16" xfId="0" applyNumberFormat="1" applyFont="1" applyBorder="1" applyAlignment="1">
      <alignment horizontal="center" vertical="top" wrapText="1"/>
    </xf>
    <xf numFmtId="0" fontId="9" fillId="0" borderId="16" xfId="0" applyFont="1" applyBorder="1"/>
    <xf numFmtId="0" fontId="9" fillId="0" borderId="7" xfId="0" applyFont="1" applyBorder="1" applyAlignment="1">
      <alignment horizontal="center" vertical="top" wrapText="1"/>
    </xf>
    <xf numFmtId="188" fontId="9" fillId="0" borderId="7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right" vertical="top"/>
    </xf>
    <xf numFmtId="0" fontId="9" fillId="0" borderId="36" xfId="0" applyFont="1" applyBorder="1" applyAlignment="1">
      <alignment horizontal="right"/>
    </xf>
    <xf numFmtId="0" fontId="9" fillId="0" borderId="7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188" fontId="8" fillId="0" borderId="36" xfId="2" applyNumberFormat="1" applyFont="1" applyBorder="1"/>
    <xf numFmtId="0" fontId="10" fillId="0" borderId="0" xfId="16" applyFont="1" applyBorder="1" applyAlignment="1">
      <alignment vertical="top" wrapText="1"/>
    </xf>
    <xf numFmtId="0" fontId="9" fillId="0" borderId="30" xfId="16" applyFont="1" applyBorder="1" applyAlignment="1">
      <alignment vertical="top" wrapText="1"/>
    </xf>
    <xf numFmtId="0" fontId="6" fillId="0" borderId="11" xfId="0" applyFont="1" applyFill="1" applyBorder="1"/>
    <xf numFmtId="0" fontId="9" fillId="0" borderId="11" xfId="16" applyFont="1" applyBorder="1" applyAlignment="1">
      <alignment vertical="top" wrapText="1"/>
    </xf>
    <xf numFmtId="191" fontId="8" fillId="0" borderId="11" xfId="4" applyNumberFormat="1" applyFont="1" applyBorder="1" applyAlignment="1">
      <alignment horizontal="right" vertical="top" wrapText="1"/>
    </xf>
    <xf numFmtId="188" fontId="8" fillId="0" borderId="11" xfId="2" applyNumberFormat="1" applyFont="1" applyBorder="1" applyAlignment="1">
      <alignment horizontal="right" vertical="top" wrapText="1"/>
    </xf>
    <xf numFmtId="191" fontId="8" fillId="0" borderId="11" xfId="4" applyNumberFormat="1" applyFont="1" applyBorder="1" applyAlignment="1">
      <alignment horizontal="center" vertical="top" wrapText="1"/>
    </xf>
    <xf numFmtId="0" fontId="8" fillId="0" borderId="11" xfId="16" applyFont="1" applyBorder="1" applyAlignment="1">
      <alignment vertical="top" wrapText="1"/>
    </xf>
    <xf numFmtId="0" fontId="6" fillId="0" borderId="0" xfId="0" applyFont="1" applyFill="1" applyBorder="1"/>
    <xf numFmtId="0" fontId="9" fillId="0" borderId="32" xfId="16" applyFont="1" applyBorder="1" applyAlignment="1">
      <alignment horizontal="center" vertical="top" wrapText="1"/>
    </xf>
    <xf numFmtId="0" fontId="9" fillId="0" borderId="27" xfId="16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9" fillId="0" borderId="32" xfId="16" applyFont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/>
    </xf>
    <xf numFmtId="0" fontId="9" fillId="0" borderId="9" xfId="16" applyFont="1" applyBorder="1" applyAlignment="1">
      <alignment horizontal="center" vertical="top" wrapText="1"/>
    </xf>
    <xf numFmtId="0" fontId="9" fillId="0" borderId="16" xfId="16" applyFont="1" applyBorder="1" applyAlignment="1">
      <alignment horizontal="center" vertical="top" wrapText="1"/>
    </xf>
    <xf numFmtId="0" fontId="9" fillId="0" borderId="8" xfId="16" applyFont="1" applyBorder="1" applyAlignment="1">
      <alignment horizontal="center" vertical="top" wrapText="1"/>
    </xf>
    <xf numFmtId="0" fontId="8" fillId="0" borderId="20" xfId="16" applyFont="1" applyBorder="1" applyAlignment="1">
      <alignment vertical="top" wrapText="1"/>
    </xf>
    <xf numFmtId="59" fontId="8" fillId="0" borderId="20" xfId="4" applyNumberFormat="1" applyFont="1" applyBorder="1" applyAlignment="1">
      <alignment horizontal="center" vertical="top" wrapText="1"/>
    </xf>
    <xf numFmtId="188" fontId="8" fillId="0" borderId="20" xfId="2" applyNumberFormat="1" applyFont="1" applyBorder="1" applyAlignment="1">
      <alignment horizontal="right" vertical="top" wrapText="1"/>
    </xf>
    <xf numFmtId="188" fontId="8" fillId="0" borderId="20" xfId="2" applyNumberFormat="1" applyFont="1" applyFill="1" applyBorder="1" applyAlignment="1">
      <alignment horizontal="right" vertical="top" wrapText="1"/>
    </xf>
    <xf numFmtId="0" fontId="8" fillId="0" borderId="20" xfId="16" applyFont="1" applyFill="1" applyBorder="1" applyAlignment="1">
      <alignment vertical="top" wrapText="1"/>
    </xf>
    <xf numFmtId="0" fontId="9" fillId="0" borderId="7" xfId="16" applyFont="1" applyBorder="1" applyAlignment="1">
      <alignment horizontal="center" vertical="top" wrapText="1"/>
    </xf>
    <xf numFmtId="59" fontId="8" fillId="0" borderId="7" xfId="4" applyNumberFormat="1" applyFont="1" applyBorder="1" applyAlignment="1">
      <alignment horizontal="center" vertical="top" wrapText="1"/>
    </xf>
    <xf numFmtId="59" fontId="8" fillId="0" borderId="7" xfId="2" applyNumberFormat="1" applyFont="1" applyBorder="1" applyAlignment="1">
      <alignment horizontal="right" vertical="top" wrapText="1"/>
    </xf>
    <xf numFmtId="43" fontId="8" fillId="0" borderId="7" xfId="2" applyFont="1" applyFill="1" applyBorder="1" applyAlignment="1">
      <alignment horizontal="right" vertical="top" wrapText="1"/>
    </xf>
    <xf numFmtId="59" fontId="8" fillId="0" borderId="7" xfId="16" applyNumberFormat="1" applyFont="1" applyBorder="1" applyAlignment="1">
      <alignment vertical="top" wrapText="1"/>
    </xf>
    <xf numFmtId="0" fontId="9" fillId="0" borderId="3" xfId="16" applyFont="1" applyBorder="1" applyAlignment="1">
      <alignment horizontal="center" vertical="top" wrapText="1"/>
    </xf>
    <xf numFmtId="0" fontId="9" fillId="0" borderId="3" xfId="16" applyFont="1" applyFill="1" applyBorder="1" applyAlignment="1">
      <alignment vertical="top" wrapText="1"/>
    </xf>
    <xf numFmtId="59" fontId="9" fillId="0" borderId="3" xfId="16" applyNumberFormat="1" applyFont="1" applyFill="1" applyBorder="1" applyAlignment="1">
      <alignment horizontal="center" vertical="top" wrapText="1"/>
    </xf>
    <xf numFmtId="59" fontId="9" fillId="0" borderId="3" xfId="2" applyNumberFormat="1" applyFont="1" applyFill="1" applyBorder="1" applyAlignment="1">
      <alignment horizontal="right" vertical="top" wrapText="1"/>
    </xf>
    <xf numFmtId="188" fontId="9" fillId="0" borderId="3" xfId="2" applyNumberFormat="1" applyFont="1" applyFill="1" applyBorder="1" applyAlignment="1">
      <alignment horizontal="right" vertical="top" wrapText="1"/>
    </xf>
    <xf numFmtId="59" fontId="8" fillId="0" borderId="3" xfId="16" applyNumberFormat="1" applyFont="1" applyFill="1" applyBorder="1" applyAlignment="1">
      <alignment vertical="top" wrapText="1"/>
    </xf>
    <xf numFmtId="0" fontId="18" fillId="0" borderId="3" xfId="16" applyFont="1" applyBorder="1" applyAlignment="1">
      <alignment vertical="top" wrapText="1"/>
    </xf>
    <xf numFmtId="0" fontId="39" fillId="0" borderId="0" xfId="16" applyFont="1" applyBorder="1" applyAlignment="1">
      <alignment horizontal="left" vertical="top"/>
    </xf>
    <xf numFmtId="0" fontId="8" fillId="0" borderId="8" xfId="16" applyFont="1" applyBorder="1" applyAlignment="1">
      <alignment wrapText="1"/>
    </xf>
    <xf numFmtId="0" fontId="9" fillId="0" borderId="16" xfId="16" applyFont="1" applyFill="1" applyBorder="1" applyAlignment="1">
      <alignment vertical="top" wrapText="1"/>
    </xf>
    <xf numFmtId="59" fontId="9" fillId="0" borderId="16" xfId="16" applyNumberFormat="1" applyFont="1" applyFill="1" applyBorder="1" applyAlignment="1">
      <alignment horizontal="center" vertical="top" wrapText="1"/>
    </xf>
    <xf numFmtId="59" fontId="9" fillId="0" borderId="16" xfId="2" applyNumberFormat="1" applyFont="1" applyFill="1" applyBorder="1" applyAlignment="1">
      <alignment horizontal="right" vertical="top" wrapText="1"/>
    </xf>
    <xf numFmtId="59" fontId="8" fillId="0" borderId="16" xfId="16" applyNumberFormat="1" applyFont="1" applyFill="1" applyBorder="1" applyAlignment="1">
      <alignment vertical="top" wrapText="1"/>
    </xf>
    <xf numFmtId="0" fontId="18" fillId="0" borderId="7" xfId="16" applyFont="1" applyBorder="1" applyAlignment="1">
      <alignment vertical="top" wrapText="1"/>
    </xf>
    <xf numFmtId="0" fontId="34" fillId="4" borderId="3" xfId="0" applyFont="1" applyFill="1" applyBorder="1" applyAlignment="1">
      <alignment horizontal="center" vertical="center"/>
    </xf>
    <xf numFmtId="188" fontId="30" fillId="0" borderId="8" xfId="2" applyNumberFormat="1" applyFont="1" applyBorder="1" applyAlignment="1">
      <alignment horizontal="center" vertical="top" wrapText="1"/>
    </xf>
    <xf numFmtId="188" fontId="30" fillId="0" borderId="19" xfId="2" applyNumberFormat="1" applyFont="1" applyBorder="1" applyAlignment="1">
      <alignment horizontal="center" vertical="top" wrapText="1"/>
    </xf>
    <xf numFmtId="188" fontId="5" fillId="0" borderId="9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15" fontId="6" fillId="0" borderId="8" xfId="0" applyNumberFormat="1" applyFont="1" applyBorder="1" applyAlignment="1">
      <alignment horizontal="center" vertical="center" shrinkToFit="1"/>
    </xf>
    <xf numFmtId="15" fontId="6" fillId="0" borderId="8" xfId="0" applyNumberFormat="1" applyFont="1" applyBorder="1" applyAlignment="1">
      <alignment horizontal="left" vertical="center"/>
    </xf>
    <xf numFmtId="17" fontId="6" fillId="0" borderId="8" xfId="0" applyNumberFormat="1" applyFont="1" applyBorder="1" applyAlignment="1">
      <alignment horizontal="center" vertical="center" shrinkToFit="1"/>
    </xf>
    <xf numFmtId="17" fontId="6" fillId="0" borderId="8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1" fillId="4" borderId="5" xfId="0" applyFont="1" applyFill="1" applyBorder="1" applyAlignment="1">
      <alignment horizontal="center" vertical="center" shrinkToFit="1"/>
    </xf>
    <xf numFmtId="0" fontId="9" fillId="4" borderId="10" xfId="16" applyFont="1" applyFill="1" applyBorder="1" applyAlignment="1">
      <alignment horizontal="center" vertical="center" wrapText="1"/>
    </xf>
    <xf numFmtId="190" fontId="9" fillId="4" borderId="5" xfId="16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wrapText="1"/>
    </xf>
    <xf numFmtId="0" fontId="5" fillId="4" borderId="46" xfId="0" applyFont="1" applyFill="1" applyBorder="1" applyAlignment="1">
      <alignment horizontal="center" vertical="top" wrapText="1"/>
    </xf>
    <xf numFmtId="49" fontId="32" fillId="0" borderId="9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28" xfId="0" applyFont="1" applyBorder="1"/>
    <xf numFmtId="0" fontId="40" fillId="0" borderId="0" xfId="0" applyFont="1"/>
    <xf numFmtId="0" fontId="32" fillId="0" borderId="8" xfId="0" applyFont="1" applyBorder="1" applyAlignment="1">
      <alignment horizontal="center"/>
    </xf>
    <xf numFmtId="0" fontId="8" fillId="0" borderId="22" xfId="0" applyFont="1" applyFill="1" applyBorder="1"/>
    <xf numFmtId="0" fontId="8" fillId="0" borderId="17" xfId="0" applyFont="1" applyFill="1" applyBorder="1"/>
    <xf numFmtId="43" fontId="8" fillId="0" borderId="8" xfId="2" applyFont="1" applyFill="1" applyBorder="1" applyAlignment="1">
      <alignment horizontal="center"/>
    </xf>
    <xf numFmtId="43" fontId="8" fillId="0" borderId="8" xfId="2" applyNumberFormat="1" applyFont="1" applyFill="1" applyBorder="1" applyAlignment="1">
      <alignment horizontal="center"/>
    </xf>
    <xf numFmtId="0" fontId="8" fillId="0" borderId="30" xfId="0" applyFont="1" applyFill="1" applyBorder="1"/>
    <xf numFmtId="0" fontId="8" fillId="0" borderId="26" xfId="0" applyFont="1" applyFill="1" applyBorder="1"/>
    <xf numFmtId="43" fontId="8" fillId="0" borderId="7" xfId="2" applyFont="1" applyFill="1" applyBorder="1" applyAlignment="1">
      <alignment horizontal="center"/>
    </xf>
    <xf numFmtId="43" fontId="8" fillId="0" borderId="7" xfId="2" applyNumberFormat="1" applyFont="1" applyFill="1" applyBorder="1" applyAlignment="1">
      <alignment horizontal="center"/>
    </xf>
    <xf numFmtId="43" fontId="8" fillId="0" borderId="4" xfId="2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43" fontId="8" fillId="0" borderId="19" xfId="2" applyFont="1" applyFill="1" applyBorder="1" applyAlignment="1">
      <alignment horizontal="center"/>
    </xf>
    <xf numFmtId="43" fontId="8" fillId="0" borderId="4" xfId="2" applyNumberFormat="1" applyFont="1" applyFill="1" applyBorder="1" applyAlignment="1">
      <alignment horizontal="center"/>
    </xf>
    <xf numFmtId="0" fontId="41" fillId="0" borderId="0" xfId="0" applyFont="1"/>
    <xf numFmtId="0" fontId="5" fillId="0" borderId="27" xfId="0" applyFont="1" applyBorder="1"/>
    <xf numFmtId="0" fontId="5" fillId="0" borderId="39" xfId="0" applyFont="1" applyBorder="1"/>
    <xf numFmtId="0" fontId="5" fillId="0" borderId="37" xfId="0" applyFont="1" applyBorder="1"/>
    <xf numFmtId="0" fontId="5" fillId="0" borderId="16" xfId="0" applyFont="1" applyBorder="1"/>
    <xf numFmtId="0" fontId="32" fillId="0" borderId="18" xfId="0" applyFont="1" applyBorder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17" xfId="0" applyFont="1" applyBorder="1"/>
    <xf numFmtId="188" fontId="32" fillId="0" borderId="22" xfId="11" applyNumberFormat="1" applyFont="1" applyBorder="1"/>
    <xf numFmtId="188" fontId="32" fillId="0" borderId="8" xfId="11" applyNumberFormat="1" applyFont="1" applyBorder="1" applyAlignment="1">
      <alignment horizontal="center"/>
    </xf>
    <xf numFmtId="188" fontId="32" fillId="0" borderId="8" xfId="11" applyNumberFormat="1" applyFont="1" applyBorder="1"/>
    <xf numFmtId="0" fontId="5" fillId="0" borderId="22" xfId="0" applyFont="1" applyBorder="1"/>
    <xf numFmtId="0" fontId="5" fillId="0" borderId="18" xfId="0" applyFont="1" applyBorder="1"/>
    <xf numFmtId="0" fontId="5" fillId="0" borderId="17" xfId="0" applyFont="1" applyBorder="1"/>
    <xf numFmtId="0" fontId="5" fillId="0" borderId="8" xfId="0" applyFont="1" applyBorder="1"/>
    <xf numFmtId="188" fontId="5" fillId="0" borderId="8" xfId="0" applyNumberFormat="1" applyFont="1" applyBorder="1"/>
    <xf numFmtId="0" fontId="6" fillId="0" borderId="19" xfId="0" applyFont="1" applyBorder="1" applyAlignment="1">
      <alignment horizontal="center"/>
    </xf>
    <xf numFmtId="0" fontId="6" fillId="0" borderId="39" xfId="0" applyFont="1" applyBorder="1"/>
    <xf numFmtId="0" fontId="30" fillId="0" borderId="7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left" vertical="top" wrapText="1"/>
    </xf>
    <xf numFmtId="43" fontId="30" fillId="0" borderId="7" xfId="2" applyFont="1" applyBorder="1" applyAlignment="1">
      <alignment horizontal="left" vertical="top" wrapText="1"/>
    </xf>
    <xf numFmtId="0" fontId="34" fillId="0" borderId="9" xfId="0" applyFont="1" applyBorder="1" applyAlignment="1"/>
    <xf numFmtId="0" fontId="34" fillId="0" borderId="9" xfId="0" applyFont="1" applyBorder="1" applyAlignment="1">
      <alignment horizontal="right"/>
    </xf>
    <xf numFmtId="188" fontId="34" fillId="0" borderId="9" xfId="2" applyNumberFormat="1" applyFont="1" applyBorder="1"/>
    <xf numFmtId="0" fontId="31" fillId="2" borderId="9" xfId="0" applyFont="1" applyFill="1" applyBorder="1" applyAlignment="1">
      <alignment vertical="center" shrinkToFit="1"/>
    </xf>
    <xf numFmtId="43" fontId="31" fillId="0" borderId="9" xfId="0" applyNumberFormat="1" applyFont="1" applyFill="1" applyBorder="1" applyAlignment="1">
      <alignment horizontal="right" wrapText="1"/>
    </xf>
    <xf numFmtId="0" fontId="8" fillId="0" borderId="28" xfId="0" applyFont="1" applyFill="1" applyBorder="1"/>
    <xf numFmtId="0" fontId="8" fillId="0" borderId="24" xfId="0" applyFont="1" applyFill="1" applyBorder="1"/>
    <xf numFmtId="43" fontId="8" fillId="0" borderId="19" xfId="2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7" xfId="0" applyFont="1" applyFill="1" applyBorder="1" applyAlignment="1">
      <alignment horizontal="center"/>
    </xf>
    <xf numFmtId="49" fontId="6" fillId="0" borderId="2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1" fillId="4" borderId="5" xfId="0" applyFont="1" applyFill="1" applyBorder="1" applyAlignment="1">
      <alignment horizontal="center" vertical="center" shrinkToFit="1"/>
    </xf>
    <xf numFmtId="189" fontId="6" fillId="0" borderId="16" xfId="0" applyNumberFormat="1" applyFont="1" applyBorder="1" applyAlignment="1">
      <alignment horizontal="center" vertical="center"/>
    </xf>
    <xf numFmtId="189" fontId="6" fillId="0" borderId="8" xfId="0" applyNumberFormat="1" applyFont="1" applyBorder="1" applyAlignment="1">
      <alignment horizontal="left" vertical="top"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3" fillId="0" borderId="0" xfId="0" applyFont="1" applyAlignment="1"/>
    <xf numFmtId="0" fontId="44" fillId="0" borderId="0" xfId="0" applyFont="1"/>
    <xf numFmtId="0" fontId="5" fillId="0" borderId="0" xfId="0" applyFont="1" applyBorder="1" applyAlignment="1">
      <alignment horizontal="left" vertical="top"/>
    </xf>
    <xf numFmtId="0" fontId="5" fillId="2" borderId="3" xfId="0" applyFont="1" applyFill="1" applyBorder="1"/>
    <xf numFmtId="0" fontId="5" fillId="2" borderId="4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188" fontId="6" fillId="2" borderId="3" xfId="2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193" fontId="5" fillId="2" borderId="47" xfId="0" applyNumberFormat="1" applyFont="1" applyFill="1" applyBorder="1"/>
    <xf numFmtId="0" fontId="5" fillId="2" borderId="45" xfId="0" applyFont="1" applyFill="1" applyBorder="1" applyAlignment="1">
      <alignment vertical="center"/>
    </xf>
    <xf numFmtId="0" fontId="5" fillId="6" borderId="40" xfId="0" applyFont="1" applyFill="1" applyBorder="1"/>
    <xf numFmtId="0" fontId="5" fillId="6" borderId="51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188" fontId="5" fillId="6" borderId="40" xfId="2" applyNumberFormat="1" applyFont="1" applyFill="1" applyBorder="1" applyAlignment="1">
      <alignment horizontal="right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center" vertical="top"/>
    </xf>
    <xf numFmtId="0" fontId="5" fillId="6" borderId="45" xfId="0" applyFont="1" applyFill="1" applyBorder="1" applyAlignment="1">
      <alignment vertical="top" wrapText="1"/>
    </xf>
    <xf numFmtId="188" fontId="5" fillId="6" borderId="3" xfId="2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 shrinkToFit="1"/>
    </xf>
    <xf numFmtId="0" fontId="5" fillId="2" borderId="2" xfId="0" applyFont="1" applyFill="1" applyBorder="1"/>
    <xf numFmtId="0" fontId="21" fillId="0" borderId="0" xfId="0" applyFont="1" applyAlignment="1"/>
    <xf numFmtId="0" fontId="29" fillId="0" borderId="0" xfId="7" applyFont="1" applyBorder="1" applyAlignment="1" applyProtection="1"/>
    <xf numFmtId="0" fontId="5" fillId="0" borderId="3" xfId="0" applyFont="1" applyBorder="1" applyAlignment="1">
      <alignment horizontal="center" vertical="top" wrapText="1"/>
    </xf>
    <xf numFmtId="0" fontId="5" fillId="0" borderId="0" xfId="16" applyFont="1" applyAlignment="1">
      <alignment horizontal="right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right"/>
    </xf>
    <xf numFmtId="0" fontId="34" fillId="0" borderId="0" xfId="0" applyFont="1" applyAlignment="1">
      <alignment horizontal="left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28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3" fontId="5" fillId="0" borderId="32" xfId="0" applyNumberFormat="1" applyFont="1" applyBorder="1" applyAlignment="1">
      <alignment horizontal="right" shrinkToFit="1"/>
    </xf>
    <xf numFmtId="3" fontId="6" fillId="0" borderId="27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top" shrinkToFit="1"/>
    </xf>
    <xf numFmtId="0" fontId="34" fillId="4" borderId="5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right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31" fillId="4" borderId="3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31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88" fontId="22" fillId="0" borderId="4" xfId="22" applyNumberFormat="1" applyFont="1" applyBorder="1" applyAlignment="1">
      <alignment horizontal="center" vertical="top"/>
    </xf>
    <xf numFmtId="0" fontId="8" fillId="0" borderId="13" xfId="0" applyNumberFormat="1" applyFont="1" applyBorder="1" applyAlignment="1">
      <alignment horizontal="center"/>
    </xf>
    <xf numFmtId="3" fontId="8" fillId="0" borderId="6" xfId="0" applyNumberFormat="1" applyFont="1" applyBorder="1" applyAlignment="1"/>
    <xf numFmtId="3" fontId="8" fillId="0" borderId="35" xfId="0" applyNumberFormat="1" applyFont="1" applyBorder="1" applyAlignment="1"/>
    <xf numFmtId="3" fontId="8" fillId="0" borderId="13" xfId="0" applyNumberFormat="1" applyFont="1" applyBorder="1" applyAlignment="1"/>
    <xf numFmtId="43" fontId="8" fillId="0" borderId="6" xfId="22" applyFont="1" applyBorder="1" applyAlignment="1">
      <alignment horizontal="center"/>
    </xf>
    <xf numFmtId="0" fontId="7" fillId="0" borderId="0" xfId="0" applyFont="1"/>
    <xf numFmtId="0" fontId="45" fillId="0" borderId="0" xfId="0" applyFont="1"/>
    <xf numFmtId="3" fontId="8" fillId="0" borderId="4" xfId="0" applyNumberFormat="1" applyFont="1" applyBorder="1" applyAlignment="1">
      <alignment horizontal="right"/>
    </xf>
    <xf numFmtId="0" fontId="22" fillId="0" borderId="12" xfId="9" applyFont="1" applyBorder="1" applyAlignment="1">
      <alignment horizontal="center" vertical="top" wrapText="1"/>
    </xf>
    <xf numFmtId="0" fontId="22" fillId="0" borderId="12" xfId="9" applyFont="1" applyBorder="1" applyAlignment="1">
      <alignment vertical="top" wrapText="1"/>
    </xf>
    <xf numFmtId="0" fontId="8" fillId="0" borderId="12" xfId="9" applyFont="1" applyBorder="1" applyAlignment="1">
      <alignment horizontal="left" vertical="top" wrapText="1"/>
    </xf>
    <xf numFmtId="3" fontId="22" fillId="0" borderId="12" xfId="8" applyNumberFormat="1" applyFont="1" applyBorder="1" applyAlignment="1">
      <alignment horizontal="right" vertical="top" wrapText="1"/>
    </xf>
    <xf numFmtId="3" fontId="22" fillId="0" borderId="12" xfId="9" applyNumberFormat="1" applyFont="1" applyBorder="1" applyAlignment="1">
      <alignment horizontal="right" vertical="top" wrapText="1"/>
    </xf>
    <xf numFmtId="0" fontId="22" fillId="0" borderId="12" xfId="8" applyFont="1" applyBorder="1" applyAlignment="1">
      <alignment horizontal="center" vertical="top" wrapText="1"/>
    </xf>
    <xf numFmtId="3" fontId="22" fillId="0" borderId="0" xfId="9" applyNumberFormat="1" applyFont="1" applyBorder="1" applyAlignment="1">
      <alignment horizontal="right" vertical="top" wrapText="1"/>
    </xf>
    <xf numFmtId="0" fontId="8" fillId="0" borderId="47" xfId="0" applyFont="1" applyBorder="1" applyAlignment="1">
      <alignment horizontal="left"/>
    </xf>
    <xf numFmtId="3" fontId="8" fillId="0" borderId="47" xfId="0" applyNumberFormat="1" applyFont="1" applyBorder="1" applyAlignment="1">
      <alignment horizontal="right"/>
    </xf>
    <xf numFmtId="0" fontId="9" fillId="0" borderId="32" xfId="0" applyFont="1" applyBorder="1" applyAlignment="1">
      <alignment horizontal="center"/>
    </xf>
    <xf numFmtId="0" fontId="9" fillId="0" borderId="32" xfId="0" applyFont="1" applyBorder="1"/>
    <xf numFmtId="0" fontId="9" fillId="0" borderId="12" xfId="0" applyFont="1" applyBorder="1" applyAlignment="1">
      <alignment horizontal="right"/>
    </xf>
    <xf numFmtId="0" fontId="22" fillId="0" borderId="0" xfId="8" applyFont="1" applyBorder="1" applyAlignment="1">
      <alignment horizontal="center" vertical="top" wrapText="1"/>
    </xf>
    <xf numFmtId="3" fontId="9" fillId="0" borderId="3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0" fontId="46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6" fillId="0" borderId="47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5" fillId="0" borderId="47" xfId="0" applyFont="1" applyBorder="1" applyAlignment="1">
      <alignment horizontal="right"/>
    </xf>
    <xf numFmtId="0" fontId="6" fillId="0" borderId="49" xfId="0" applyFont="1" applyBorder="1" applyAlignment="1">
      <alignment horizontal="center"/>
    </xf>
    <xf numFmtId="0" fontId="6" fillId="0" borderId="49" xfId="0" applyFont="1" applyBorder="1" applyAlignment="1">
      <alignment horizontal="left"/>
    </xf>
    <xf numFmtId="3" fontId="6" fillId="0" borderId="49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6" fillId="0" borderId="5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2" fillId="0" borderId="22" xfId="9" applyFont="1" applyBorder="1" applyAlignment="1">
      <alignment horizontal="center" vertical="top" wrapText="1"/>
    </xf>
    <xf numFmtId="0" fontId="42" fillId="0" borderId="8" xfId="9" applyFont="1" applyBorder="1" applyAlignment="1">
      <alignment vertical="top" wrapText="1"/>
    </xf>
    <xf numFmtId="3" fontId="42" fillId="0" borderId="8" xfId="8" applyNumberFormat="1" applyFont="1" applyBorder="1" applyAlignment="1">
      <alignment horizontal="right" vertical="top" wrapText="1"/>
    </xf>
    <xf numFmtId="3" fontId="42" fillId="0" borderId="18" xfId="9" applyNumberFormat="1" applyFont="1" applyBorder="1" applyAlignment="1">
      <alignment horizontal="right" vertical="top" wrapText="1"/>
    </xf>
    <xf numFmtId="0" fontId="42" fillId="0" borderId="8" xfId="8" applyFont="1" applyBorder="1" applyAlignment="1">
      <alignment horizontal="center" vertical="top" wrapText="1"/>
    </xf>
    <xf numFmtId="3" fontId="42" fillId="0" borderId="22" xfId="8" applyNumberFormat="1" applyFont="1" applyBorder="1" applyAlignment="1">
      <alignment horizontal="right" vertical="top" wrapText="1"/>
    </xf>
    <xf numFmtId="3" fontId="42" fillId="0" borderId="8" xfId="9" applyNumberFormat="1" applyFont="1" applyBorder="1" applyAlignment="1">
      <alignment horizontal="right" vertical="top" wrapText="1"/>
    </xf>
    <xf numFmtId="0" fontId="42" fillId="0" borderId="18" xfId="8" applyFont="1" applyBorder="1" applyAlignment="1">
      <alignment horizontal="center" vertical="top" wrapText="1"/>
    </xf>
    <xf numFmtId="188" fontId="42" fillId="0" borderId="8" xfId="22" applyNumberFormat="1" applyFont="1" applyBorder="1" applyAlignment="1">
      <alignment horizontal="center" vertical="top"/>
    </xf>
    <xf numFmtId="0" fontId="6" fillId="0" borderId="28" xfId="0" applyNumberFormat="1" applyFont="1" applyBorder="1" applyAlignment="1">
      <alignment horizontal="center"/>
    </xf>
    <xf numFmtId="3" fontId="6" fillId="0" borderId="19" xfId="0" applyNumberFormat="1" applyFont="1" applyBorder="1" applyAlignment="1"/>
    <xf numFmtId="3" fontId="6" fillId="0" borderId="23" xfId="0" applyNumberFormat="1" applyFont="1" applyBorder="1" applyAlignment="1"/>
    <xf numFmtId="3" fontId="6" fillId="0" borderId="28" xfId="0" applyNumberFormat="1" applyFont="1" applyBorder="1" applyAlignment="1"/>
    <xf numFmtId="43" fontId="6" fillId="0" borderId="19" xfId="22" applyFont="1" applyBorder="1" applyAlignment="1">
      <alignment horizontal="center"/>
    </xf>
    <xf numFmtId="0" fontId="42" fillId="0" borderId="28" xfId="9" applyFont="1" applyBorder="1" applyAlignment="1">
      <alignment horizontal="center" vertical="top" wrapText="1"/>
    </xf>
    <xf numFmtId="0" fontId="42" fillId="0" borderId="19" xfId="9" applyFont="1" applyBorder="1" applyAlignment="1">
      <alignment vertical="top" wrapText="1"/>
    </xf>
    <xf numFmtId="3" fontId="42" fillId="0" borderId="19" xfId="8" applyNumberFormat="1" applyFont="1" applyBorder="1" applyAlignment="1">
      <alignment horizontal="right" vertical="top" wrapText="1"/>
    </xf>
    <xf numFmtId="3" fontId="42" fillId="0" borderId="23" xfId="9" applyNumberFormat="1" applyFont="1" applyBorder="1" applyAlignment="1">
      <alignment horizontal="right" vertical="top" wrapText="1"/>
    </xf>
    <xf numFmtId="0" fontId="42" fillId="0" borderId="19" xfId="8" applyFont="1" applyBorder="1" applyAlignment="1">
      <alignment horizontal="center" vertical="top" wrapText="1"/>
    </xf>
    <xf numFmtId="3" fontId="42" fillId="0" borderId="28" xfId="8" applyNumberFormat="1" applyFont="1" applyBorder="1" applyAlignment="1">
      <alignment horizontal="right" vertical="top" wrapText="1"/>
    </xf>
    <xf numFmtId="3" fontId="42" fillId="0" borderId="19" xfId="9" applyNumberFormat="1" applyFont="1" applyBorder="1" applyAlignment="1">
      <alignment horizontal="right" vertical="top" wrapText="1"/>
    </xf>
    <xf numFmtId="0" fontId="42" fillId="0" borderId="23" xfId="8" applyFont="1" applyBorder="1" applyAlignment="1">
      <alignment horizontal="center" vertical="top" wrapText="1"/>
    </xf>
    <xf numFmtId="188" fontId="42" fillId="0" borderId="19" xfId="22" applyNumberFormat="1" applyFont="1" applyBorder="1" applyAlignment="1">
      <alignment horizontal="center" vertical="top"/>
    </xf>
    <xf numFmtId="0" fontId="42" fillId="0" borderId="22" xfId="9" applyFont="1" applyBorder="1" applyAlignment="1">
      <alignment vertical="top" wrapText="1"/>
    </xf>
    <xf numFmtId="3" fontId="42" fillId="0" borderId="22" xfId="9" applyNumberFormat="1" applyFont="1" applyBorder="1" applyAlignment="1">
      <alignment horizontal="right" vertical="top" wrapText="1"/>
    </xf>
    <xf numFmtId="0" fontId="42" fillId="0" borderId="22" xfId="8" applyFont="1" applyBorder="1" applyAlignment="1">
      <alignment horizontal="center" vertical="top" wrapText="1"/>
    </xf>
    <xf numFmtId="0" fontId="42" fillId="0" borderId="28" xfId="9" applyFont="1" applyBorder="1" applyAlignment="1">
      <alignment vertical="top" wrapText="1"/>
    </xf>
    <xf numFmtId="3" fontId="42" fillId="0" borderId="28" xfId="9" applyNumberFormat="1" applyFont="1" applyBorder="1" applyAlignment="1">
      <alignment horizontal="right" vertical="top" wrapText="1"/>
    </xf>
    <xf numFmtId="0" fontId="42" fillId="0" borderId="28" xfId="8" applyFont="1" applyBorder="1" applyAlignment="1">
      <alignment horizontal="center" vertical="top" wrapText="1"/>
    </xf>
    <xf numFmtId="0" fontId="19" fillId="0" borderId="0" xfId="0" applyFont="1"/>
    <xf numFmtId="188" fontId="32" fillId="0" borderId="30" xfId="2" applyNumberFormat="1" applyFont="1" applyFill="1" applyBorder="1" applyAlignment="1">
      <alignment horizontal="center" vertical="center" shrinkToFit="1"/>
    </xf>
    <xf numFmtId="188" fontId="31" fillId="4" borderId="4" xfId="2" applyNumberFormat="1" applyFont="1" applyFill="1" applyBorder="1" applyAlignment="1">
      <alignment horizontal="center" vertical="center" wrapText="1" shrinkToFit="1"/>
    </xf>
    <xf numFmtId="0" fontId="47" fillId="0" borderId="0" xfId="0" applyFont="1"/>
    <xf numFmtId="0" fontId="5" fillId="0" borderId="32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6" borderId="51" xfId="0" applyFont="1" applyFill="1" applyBorder="1" applyAlignment="1">
      <alignment horizontal="left" vertical="top" wrapText="1"/>
    </xf>
    <xf numFmtId="0" fontId="5" fillId="6" borderId="43" xfId="0" applyFont="1" applyFill="1" applyBorder="1" applyAlignment="1">
      <alignment horizontal="left" vertical="top" wrapText="1"/>
    </xf>
    <xf numFmtId="0" fontId="6" fillId="2" borderId="47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5" fillId="6" borderId="45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" fillId="2" borderId="49" xfId="0" applyFont="1" applyFill="1" applyBorder="1" applyAlignment="1">
      <alignment vertical="center"/>
    </xf>
    <xf numFmtId="0" fontId="6" fillId="2" borderId="53" xfId="0" applyFont="1" applyFill="1" applyBorder="1" applyAlignment="1">
      <alignment horizontal="center" vertical="top"/>
    </xf>
    <xf numFmtId="0" fontId="6" fillId="2" borderId="48" xfId="0" applyFont="1" applyFill="1" applyBorder="1" applyAlignment="1">
      <alignment vertical="top" wrapText="1"/>
    </xf>
    <xf numFmtId="0" fontId="6" fillId="2" borderId="49" xfId="0" applyFont="1" applyFill="1" applyBorder="1" applyAlignment="1">
      <alignment horizontal="left" vertical="top"/>
    </xf>
    <xf numFmtId="0" fontId="6" fillId="2" borderId="48" xfId="0" applyFont="1" applyFill="1" applyBorder="1" applyAlignment="1">
      <alignment horizontal="left" vertical="top"/>
    </xf>
    <xf numFmtId="188" fontId="6" fillId="2" borderId="15" xfId="2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vertical="top" wrapText="1"/>
    </xf>
    <xf numFmtId="0" fontId="6" fillId="2" borderId="22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188" fontId="6" fillId="2" borderId="8" xfId="2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/>
    <xf numFmtId="0" fontId="6" fillId="2" borderId="22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vertical="center"/>
    </xf>
    <xf numFmtId="43" fontId="6" fillId="0" borderId="9" xfId="2" applyFont="1" applyBorder="1"/>
    <xf numFmtId="0" fontId="37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left" vertical="top"/>
    </xf>
    <xf numFmtId="0" fontId="31" fillId="0" borderId="32" xfId="0" applyFont="1" applyFill="1" applyBorder="1" applyAlignment="1">
      <alignment wrapText="1"/>
    </xf>
    <xf numFmtId="0" fontId="31" fillId="0" borderId="34" xfId="0" applyFont="1" applyFill="1" applyBorder="1" applyAlignment="1">
      <alignment wrapText="1"/>
    </xf>
    <xf numFmtId="43" fontId="5" fillId="0" borderId="5" xfId="2" applyFont="1" applyFill="1" applyBorder="1" applyAlignment="1">
      <alignment horizontal="center" vertical="center"/>
    </xf>
    <xf numFmtId="0" fontId="32" fillId="0" borderId="0" xfId="0" applyFont="1" applyFill="1"/>
    <xf numFmtId="43" fontId="5" fillId="0" borderId="54" xfId="2" applyFont="1" applyFill="1" applyBorder="1" applyAlignment="1">
      <alignment horizontal="center" vertical="center" wrapText="1"/>
    </xf>
    <xf numFmtId="0" fontId="40" fillId="0" borderId="32" xfId="0" applyFont="1" applyBorder="1"/>
    <xf numFmtId="0" fontId="31" fillId="0" borderId="9" xfId="0" applyFont="1" applyFill="1" applyBorder="1" applyAlignment="1">
      <alignment wrapText="1"/>
    </xf>
    <xf numFmtId="43" fontId="31" fillId="0" borderId="34" xfId="0" applyNumberFormat="1" applyFont="1" applyFill="1" applyBorder="1" applyAlignment="1">
      <alignment horizontal="right" wrapText="1"/>
    </xf>
    <xf numFmtId="193" fontId="6" fillId="2" borderId="49" xfId="0" applyNumberFormat="1" applyFont="1" applyFill="1" applyBorder="1"/>
    <xf numFmtId="0" fontId="6" fillId="2" borderId="53" xfId="0" applyFont="1" applyFill="1" applyBorder="1" applyAlignment="1">
      <alignment horizontal="left" vertical="center"/>
    </xf>
    <xf numFmtId="0" fontId="6" fillId="2" borderId="48" xfId="0" applyFont="1" applyFill="1" applyBorder="1"/>
    <xf numFmtId="0" fontId="6" fillId="2" borderId="49" xfId="0" applyFont="1" applyFill="1" applyBorder="1" applyAlignment="1">
      <alignment horizontal="left" vertical="top" wrapText="1"/>
    </xf>
    <xf numFmtId="0" fontId="6" fillId="2" borderId="48" xfId="0" applyFont="1" applyFill="1" applyBorder="1" applyAlignment="1">
      <alignment horizontal="left" vertical="top" wrapText="1"/>
    </xf>
    <xf numFmtId="188" fontId="6" fillId="2" borderId="15" xfId="2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193" fontId="6" fillId="2" borderId="22" xfId="0" applyNumberFormat="1" applyFont="1" applyFill="1" applyBorder="1"/>
    <xf numFmtId="0" fontId="6" fillId="2" borderId="18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top" wrapText="1"/>
    </xf>
    <xf numFmtId="188" fontId="6" fillId="2" borderId="8" xfId="2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/>
    <xf numFmtId="0" fontId="6" fillId="2" borderId="17" xfId="0" applyFont="1" applyFill="1" applyBorder="1" applyAlignment="1">
      <alignment vertical="center"/>
    </xf>
    <xf numFmtId="193" fontId="5" fillId="2" borderId="22" xfId="0" applyNumberFormat="1" applyFont="1" applyFill="1" applyBorder="1"/>
    <xf numFmtId="0" fontId="5" fillId="2" borderId="18" xfId="0" applyFont="1" applyFill="1" applyBorder="1"/>
    <xf numFmtId="0" fontId="5" fillId="2" borderId="17" xfId="0" applyFont="1" applyFill="1" applyBorder="1" applyAlignment="1">
      <alignment vertical="center"/>
    </xf>
    <xf numFmtId="0" fontId="6" fillId="2" borderId="22" xfId="0" applyFont="1" applyFill="1" applyBorder="1"/>
    <xf numFmtId="0" fontId="5" fillId="6" borderId="22" xfId="0" applyFont="1" applyFill="1" applyBorder="1"/>
    <xf numFmtId="0" fontId="5" fillId="6" borderId="18" xfId="0" applyFont="1" applyFill="1" applyBorder="1" applyAlignment="1">
      <alignment horizontal="left" vertical="center"/>
    </xf>
    <xf numFmtId="0" fontId="5" fillId="6" borderId="17" xfId="0" applyFont="1" applyFill="1" applyBorder="1"/>
    <xf numFmtId="0" fontId="5" fillId="6" borderId="2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left" vertical="top" wrapText="1"/>
    </xf>
    <xf numFmtId="188" fontId="5" fillId="6" borderId="8" xfId="2" applyNumberFormat="1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 vertical="center"/>
    </xf>
    <xf numFmtId="193" fontId="5" fillId="2" borderId="30" xfId="0" applyNumberFormat="1" applyFont="1" applyFill="1" applyBorder="1"/>
    <xf numFmtId="0" fontId="5" fillId="2" borderId="25" xfId="0" applyFont="1" applyFill="1" applyBorder="1"/>
    <xf numFmtId="0" fontId="5" fillId="2" borderId="26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188" fontId="6" fillId="2" borderId="7" xfId="2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Fill="1"/>
    <xf numFmtId="43" fontId="6" fillId="0" borderId="40" xfId="2" applyFont="1" applyBorder="1"/>
    <xf numFmtId="43" fontId="6" fillId="0" borderId="7" xfId="2" applyFont="1" applyBorder="1"/>
    <xf numFmtId="43" fontId="6" fillId="0" borderId="20" xfId="2" applyFont="1" applyBorder="1"/>
    <xf numFmtId="43" fontId="6" fillId="0" borderId="3" xfId="2" applyFont="1" applyBorder="1"/>
    <xf numFmtId="0" fontId="6" fillId="0" borderId="19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/>
    <xf numFmtId="0" fontId="6" fillId="0" borderId="15" xfId="0" applyFont="1" applyBorder="1" applyAlignment="1">
      <alignment horizontal="left" wrapText="1"/>
    </xf>
    <xf numFmtId="0" fontId="6" fillId="0" borderId="15" xfId="0" applyFont="1" applyBorder="1" applyAlignment="1">
      <alignment wrapText="1"/>
    </xf>
    <xf numFmtId="0" fontId="6" fillId="0" borderId="15" xfId="0" applyFont="1" applyBorder="1"/>
    <xf numFmtId="49" fontId="6" fillId="0" borderId="8" xfId="0" applyNumberFormat="1" applyFont="1" applyBorder="1" applyAlignment="1">
      <alignment horizontal="center" vertical="center"/>
    </xf>
    <xf numFmtId="188" fontId="32" fillId="0" borderId="22" xfId="2" applyNumberFormat="1" applyFont="1" applyFill="1" applyBorder="1" applyAlignment="1">
      <alignment horizontal="left" vertical="center"/>
    </xf>
    <xf numFmtId="49" fontId="33" fillId="0" borderId="8" xfId="0" applyNumberFormat="1" applyFont="1" applyBorder="1" applyAlignment="1">
      <alignment horizontal="center" vertical="center"/>
    </xf>
    <xf numFmtId="188" fontId="32" fillId="0" borderId="33" xfId="2" applyNumberFormat="1" applyFont="1" applyFill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188" fontId="32" fillId="0" borderId="16" xfId="2" applyNumberFormat="1" applyFont="1" applyFill="1" applyBorder="1" applyAlignment="1">
      <alignment horizontal="center" vertical="center" shrinkToFit="1"/>
    </xf>
    <xf numFmtId="188" fontId="32" fillId="0" borderId="27" xfId="2" applyNumberFormat="1" applyFont="1" applyFill="1" applyBorder="1" applyAlignment="1">
      <alignment horizontal="center" vertical="center" shrinkToFit="1"/>
    </xf>
    <xf numFmtId="188" fontId="32" fillId="0" borderId="27" xfId="2" applyNumberFormat="1" applyFont="1" applyFill="1" applyBorder="1" applyAlignment="1">
      <alignment horizontal="left" vertical="center"/>
    </xf>
    <xf numFmtId="0" fontId="6" fillId="0" borderId="7" xfId="0" applyNumberFormat="1" applyFont="1" applyBorder="1" applyAlignment="1">
      <alignment horizontal="center"/>
    </xf>
    <xf numFmtId="188" fontId="6" fillId="0" borderId="7" xfId="2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188" fontId="6" fillId="0" borderId="19" xfId="2" applyNumberFormat="1" applyFont="1" applyBorder="1" applyAlignment="1">
      <alignment horizontal="center"/>
    </xf>
    <xf numFmtId="0" fontId="5" fillId="0" borderId="0" xfId="0" applyFont="1" applyFill="1"/>
    <xf numFmtId="0" fontId="5" fillId="0" borderId="5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vertical="top" wrapText="1"/>
    </xf>
    <xf numFmtId="188" fontId="6" fillId="0" borderId="36" xfId="0" applyNumberFormat="1" applyFont="1" applyFill="1" applyBorder="1" applyAlignment="1">
      <alignment horizontal="center"/>
    </xf>
    <xf numFmtId="188" fontId="6" fillId="0" borderId="16" xfId="0" applyNumberFormat="1" applyFont="1" applyFill="1" applyBorder="1" applyAlignment="1">
      <alignment horizontal="center"/>
    </xf>
    <xf numFmtId="188" fontId="6" fillId="0" borderId="8" xfId="2" applyNumberFormat="1" applyFont="1" applyFill="1" applyBorder="1" applyAlignment="1">
      <alignment horizontal="center"/>
    </xf>
    <xf numFmtId="188" fontId="6" fillId="0" borderId="19" xfId="2" applyNumberFormat="1" applyFont="1" applyFill="1" applyBorder="1" applyAlignment="1">
      <alignment horizontal="center"/>
    </xf>
    <xf numFmtId="188" fontId="6" fillId="0" borderId="7" xfId="2" applyNumberFormat="1" applyFont="1" applyFill="1" applyBorder="1" applyAlignment="1">
      <alignment horizontal="center"/>
    </xf>
    <xf numFmtId="188" fontId="9" fillId="0" borderId="0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vertical="top" wrapText="1"/>
    </xf>
    <xf numFmtId="188" fontId="5" fillId="0" borderId="14" xfId="0" applyNumberFormat="1" applyFont="1" applyFill="1" applyBorder="1" applyAlignment="1">
      <alignment horizontal="center"/>
    </xf>
    <xf numFmtId="188" fontId="6" fillId="0" borderId="21" xfId="2" applyNumberFormat="1" applyFont="1" applyFill="1" applyBorder="1" applyAlignment="1">
      <alignment horizontal="center"/>
    </xf>
    <xf numFmtId="188" fontId="5" fillId="0" borderId="36" xfId="0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5" fillId="0" borderId="46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/>
    <xf numFmtId="0" fontId="6" fillId="2" borderId="18" xfId="0" applyFont="1" applyFill="1" applyBorder="1" applyAlignment="1">
      <alignment horizontal="center"/>
    </xf>
    <xf numFmtId="0" fontId="6" fillId="2" borderId="17" xfId="0" applyFont="1" applyFill="1" applyBorder="1" applyAlignment="1"/>
    <xf numFmtId="0" fontId="6" fillId="2" borderId="17" xfId="0" applyFont="1" applyFill="1" applyBorder="1" applyAlignment="1">
      <alignment horizontal="left"/>
    </xf>
    <xf numFmtId="188" fontId="6" fillId="2" borderId="8" xfId="2" applyNumberFormat="1" applyFont="1" applyFill="1" applyBorder="1" applyAlignment="1"/>
    <xf numFmtId="0" fontId="6" fillId="2" borderId="8" xfId="0" applyFont="1" applyFill="1" applyBorder="1" applyAlignment="1">
      <alignment horizontal="center" shrinkToFit="1"/>
    </xf>
    <xf numFmtId="0" fontId="9" fillId="0" borderId="9" xfId="0" applyFont="1" applyFill="1" applyBorder="1"/>
    <xf numFmtId="0" fontId="5" fillId="0" borderId="31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6" fillId="0" borderId="9" xfId="0" applyFont="1" applyFill="1" applyBorder="1"/>
    <xf numFmtId="188" fontId="6" fillId="0" borderId="9" xfId="0" applyNumberFormat="1" applyFont="1" applyFill="1" applyBorder="1"/>
    <xf numFmtId="4" fontId="6" fillId="0" borderId="0" xfId="0" applyNumberFormat="1" applyFont="1"/>
    <xf numFmtId="3" fontId="6" fillId="0" borderId="0" xfId="0" applyNumberFormat="1" applyFont="1"/>
    <xf numFmtId="4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88" fontId="5" fillId="0" borderId="9" xfId="2" applyNumberFormat="1" applyFont="1" applyBorder="1"/>
    <xf numFmtId="4" fontId="5" fillId="0" borderId="9" xfId="2" applyNumberFormat="1" applyFont="1" applyBorder="1"/>
    <xf numFmtId="194" fontId="5" fillId="0" borderId="9" xfId="2" applyNumberFormat="1" applyFont="1" applyBorder="1"/>
    <xf numFmtId="3" fontId="5" fillId="0" borderId="9" xfId="2" applyNumberFormat="1" applyFont="1" applyBorder="1"/>
    <xf numFmtId="0" fontId="5" fillId="0" borderId="40" xfId="0" applyFont="1" applyBorder="1" applyAlignment="1">
      <alignment horizontal="center"/>
    </xf>
    <xf numFmtId="188" fontId="5" fillId="0" borderId="40" xfId="2" applyNumberFormat="1" applyFont="1" applyBorder="1"/>
    <xf numFmtId="4" fontId="5" fillId="0" borderId="40" xfId="2" applyNumberFormat="1" applyFont="1" applyBorder="1"/>
    <xf numFmtId="43" fontId="5" fillId="0" borderId="40" xfId="2" applyNumberFormat="1" applyFont="1" applyBorder="1"/>
    <xf numFmtId="3" fontId="5" fillId="0" borderId="40" xfId="2" applyNumberFormat="1" applyFont="1" applyBorder="1"/>
    <xf numFmtId="4" fontId="6" fillId="0" borderId="7" xfId="2" applyNumberFormat="1" applyFont="1" applyBorder="1"/>
    <xf numFmtId="4" fontId="6" fillId="0" borderId="8" xfId="2" applyNumberFormat="1" applyFont="1" applyBorder="1"/>
    <xf numFmtId="0" fontId="5" fillId="0" borderId="3" xfId="0" applyFont="1" applyBorder="1" applyAlignment="1">
      <alignment horizontal="center"/>
    </xf>
    <xf numFmtId="4" fontId="5" fillId="0" borderId="3" xfId="2" applyNumberFormat="1" applyFont="1" applyBorder="1"/>
    <xf numFmtId="194" fontId="5" fillId="0" borderId="3" xfId="2" applyNumberFormat="1" applyFont="1" applyBorder="1"/>
    <xf numFmtId="2" fontId="6" fillId="0" borderId="7" xfId="2" applyNumberFormat="1" applyFont="1" applyBorder="1"/>
    <xf numFmtId="3" fontId="6" fillId="0" borderId="7" xfId="2" applyNumberFormat="1" applyFont="1" applyBorder="1"/>
    <xf numFmtId="188" fontId="6" fillId="0" borderId="15" xfId="2" applyNumberFormat="1" applyFont="1" applyBorder="1"/>
    <xf numFmtId="194" fontId="6" fillId="0" borderId="8" xfId="2" applyNumberFormat="1" applyFont="1" applyBorder="1"/>
    <xf numFmtId="195" fontId="6" fillId="0" borderId="8" xfId="2" applyNumberFormat="1" applyFont="1" applyBorder="1"/>
    <xf numFmtId="2" fontId="6" fillId="0" borderId="8" xfId="2" applyNumberFormat="1" applyFont="1" applyBorder="1"/>
    <xf numFmtId="3" fontId="6" fillId="0" borderId="8" xfId="2" applyNumberFormat="1" applyFont="1" applyBorder="1"/>
    <xf numFmtId="4" fontId="6" fillId="0" borderId="19" xfId="2" applyNumberFormat="1" applyFont="1" applyBorder="1"/>
    <xf numFmtId="2" fontId="6" fillId="0" borderId="19" xfId="2" applyNumberFormat="1" applyFont="1" applyBorder="1"/>
    <xf numFmtId="3" fontId="6" fillId="0" borderId="19" xfId="2" applyNumberFormat="1" applyFont="1" applyBorder="1"/>
    <xf numFmtId="188" fontId="5" fillId="0" borderId="32" xfId="2" applyNumberFormat="1" applyFont="1" applyBorder="1"/>
    <xf numFmtId="188" fontId="5" fillId="0" borderId="51" xfId="2" applyNumberFormat="1" applyFont="1" applyBorder="1"/>
    <xf numFmtId="188" fontId="5" fillId="0" borderId="47" xfId="2" applyNumberFormat="1" applyFont="1" applyBorder="1"/>
    <xf numFmtId="188" fontId="6" fillId="0" borderId="30" xfId="2" applyNumberFormat="1" applyFont="1" applyBorder="1"/>
    <xf numFmtId="188" fontId="6" fillId="0" borderId="22" xfId="2" applyNumberFormat="1" applyFont="1" applyBorder="1"/>
    <xf numFmtId="188" fontId="6" fillId="0" borderId="28" xfId="2" applyNumberFormat="1" applyFont="1" applyBorder="1"/>
    <xf numFmtId="43" fontId="5" fillId="0" borderId="9" xfId="2" applyFont="1" applyBorder="1"/>
    <xf numFmtId="43" fontId="5" fillId="0" borderId="40" xfId="2" applyFont="1" applyBorder="1"/>
    <xf numFmtId="43" fontId="5" fillId="0" borderId="3" xfId="2" applyFont="1" applyBorder="1"/>
    <xf numFmtId="3" fontId="5" fillId="0" borderId="47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left"/>
    </xf>
    <xf numFmtId="0" fontId="31" fillId="0" borderId="32" xfId="0" applyFont="1" applyBorder="1" applyAlignment="1"/>
    <xf numFmtId="43" fontId="5" fillId="0" borderId="9" xfId="2" applyFont="1" applyBorder="1" applyAlignment="1">
      <alignment horizontal="center"/>
    </xf>
    <xf numFmtId="0" fontId="5" fillId="0" borderId="34" xfId="0" applyFont="1" applyBorder="1" applyAlignment="1">
      <alignment horizontal="right" vertical="center" wrapText="1"/>
    </xf>
    <xf numFmtId="188" fontId="6" fillId="0" borderId="4" xfId="2" applyNumberFormat="1" applyFont="1" applyBorder="1" applyAlignment="1">
      <alignment horizontal="left" wrapText="1"/>
    </xf>
    <xf numFmtId="43" fontId="6" fillId="0" borderId="4" xfId="2" applyFont="1" applyBorder="1" applyAlignment="1">
      <alignment horizontal="center" vertical="center" wrapText="1"/>
    </xf>
    <xf numFmtId="188" fontId="6" fillId="0" borderId="4" xfId="2" applyNumberFormat="1" applyFont="1" applyBorder="1" applyAlignment="1">
      <alignment wrapText="1"/>
    </xf>
    <xf numFmtId="188" fontId="6" fillId="0" borderId="4" xfId="2" applyNumberFormat="1" applyFont="1" applyBorder="1" applyAlignment="1"/>
    <xf numFmtId="0" fontId="8" fillId="0" borderId="19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188" fontId="8" fillId="0" borderId="6" xfId="2" applyNumberFormat="1" applyFont="1" applyBorder="1" applyAlignment="1">
      <alignment wrapText="1"/>
    </xf>
    <xf numFmtId="188" fontId="8" fillId="0" borderId="6" xfId="2" applyNumberFormat="1" applyFont="1" applyBorder="1"/>
    <xf numFmtId="188" fontId="9" fillId="0" borderId="9" xfId="0" applyNumberFormat="1" applyFont="1" applyBorder="1" applyAlignment="1">
      <alignment vertical="center" wrapText="1"/>
    </xf>
    <xf numFmtId="188" fontId="8" fillId="0" borderId="7" xfId="2" applyNumberFormat="1" applyFont="1" applyBorder="1" applyAlignment="1"/>
    <xf numFmtId="188" fontId="8" fillId="0" borderId="6" xfId="2" applyNumberFormat="1" applyFont="1" applyBorder="1" applyAlignment="1"/>
    <xf numFmtId="188" fontId="8" fillId="0" borderId="19" xfId="2" applyNumberFormat="1" applyFont="1" applyBorder="1" applyAlignment="1"/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188" fontId="8" fillId="0" borderId="3" xfId="2" applyNumberFormat="1" applyFont="1" applyBorder="1"/>
    <xf numFmtId="188" fontId="8" fillId="0" borderId="3" xfId="2" applyNumberFormat="1" applyFont="1" applyBorder="1" applyAlignment="1"/>
    <xf numFmtId="0" fontId="8" fillId="0" borderId="40" xfId="0" applyFont="1" applyBorder="1" applyAlignment="1">
      <alignment horizontal="left" wrapText="1"/>
    </xf>
    <xf numFmtId="0" fontId="8" fillId="0" borderId="40" xfId="0" applyFont="1" applyBorder="1" applyAlignment="1">
      <alignment wrapText="1"/>
    </xf>
    <xf numFmtId="188" fontId="8" fillId="0" borderId="40" xfId="0" applyNumberFormat="1" applyFont="1" applyBorder="1" applyAlignment="1"/>
    <xf numFmtId="188" fontId="8" fillId="0" borderId="3" xfId="0" applyNumberFormat="1" applyFont="1" applyBorder="1"/>
    <xf numFmtId="0" fontId="9" fillId="0" borderId="3" xfId="0" applyFont="1" applyBorder="1" applyAlignment="1">
      <alignment horizontal="left" wrapText="1"/>
    </xf>
    <xf numFmtId="49" fontId="5" fillId="0" borderId="19" xfId="0" applyNumberFormat="1" applyFont="1" applyBorder="1" applyAlignment="1">
      <alignment horizontal="center" vertical="center"/>
    </xf>
    <xf numFmtId="49" fontId="31" fillId="0" borderId="19" xfId="0" applyNumberFormat="1" applyFont="1" applyBorder="1" applyAlignment="1">
      <alignment horizontal="left" vertical="center"/>
    </xf>
    <xf numFmtId="188" fontId="31" fillId="0" borderId="28" xfId="2" applyNumberFormat="1" applyFont="1" applyFill="1" applyBorder="1" applyAlignment="1">
      <alignment horizontal="center" vertical="center" shrinkToFit="1"/>
    </xf>
    <xf numFmtId="188" fontId="31" fillId="0" borderId="19" xfId="2" applyNumberFormat="1" applyFont="1" applyFill="1" applyBorder="1" applyAlignment="1">
      <alignment horizontal="center" vertical="center" shrinkToFit="1"/>
    </xf>
    <xf numFmtId="188" fontId="31" fillId="0" borderId="13" xfId="2" applyNumberFormat="1" applyFont="1" applyFill="1" applyBorder="1" applyAlignment="1">
      <alignment horizontal="left" vertical="center"/>
    </xf>
    <xf numFmtId="0" fontId="5" fillId="0" borderId="23" xfId="0" applyFont="1" applyBorder="1"/>
    <xf numFmtId="0" fontId="5" fillId="0" borderId="24" xfId="0" applyFont="1" applyBorder="1"/>
    <xf numFmtId="49" fontId="5" fillId="0" borderId="3" xfId="0" applyNumberFormat="1" applyFont="1" applyBorder="1" applyAlignment="1">
      <alignment horizontal="center" vertical="center"/>
    </xf>
    <xf numFmtId="188" fontId="31" fillId="0" borderId="47" xfId="2" applyNumberFormat="1" applyFont="1" applyFill="1" applyBorder="1" applyAlignment="1">
      <alignment horizontal="center" vertical="center" shrinkToFit="1"/>
    </xf>
    <xf numFmtId="188" fontId="31" fillId="0" borderId="47" xfId="2" applyNumberFormat="1" applyFont="1" applyFill="1" applyBorder="1" applyAlignment="1">
      <alignment horizontal="left" vertical="center"/>
    </xf>
    <xf numFmtId="49" fontId="32" fillId="0" borderId="0" xfId="0" applyNumberFormat="1" applyFont="1" applyBorder="1" applyAlignment="1">
      <alignment horizontal="left" vertical="center"/>
    </xf>
    <xf numFmtId="0" fontId="5" fillId="0" borderId="3" xfId="0" applyFont="1" applyBorder="1"/>
    <xf numFmtId="188" fontId="5" fillId="0" borderId="3" xfId="2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188" fontId="5" fillId="0" borderId="3" xfId="2" applyNumberFormat="1" applyFont="1" applyBorder="1" applyAlignment="1">
      <alignment horizontal="center"/>
    </xf>
    <xf numFmtId="0" fontId="5" fillId="0" borderId="47" xfId="0" applyFont="1" applyBorder="1"/>
    <xf numFmtId="188" fontId="5" fillId="0" borderId="40" xfId="0" applyNumberFormat="1" applyFont="1" applyFill="1" applyBorder="1" applyAlignment="1">
      <alignment horizontal="center"/>
    </xf>
    <xf numFmtId="0" fontId="5" fillId="0" borderId="43" xfId="0" applyFont="1" applyBorder="1" applyAlignment="1">
      <alignment horizontal="left"/>
    </xf>
    <xf numFmtId="188" fontId="5" fillId="0" borderId="40" xfId="0" applyNumberFormat="1" applyFont="1" applyBorder="1" applyAlignment="1">
      <alignment horizontal="center"/>
    </xf>
    <xf numFmtId="0" fontId="5" fillId="0" borderId="40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vertical="top" wrapText="1"/>
    </xf>
    <xf numFmtId="0" fontId="6" fillId="2" borderId="16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3" fontId="6" fillId="0" borderId="22" xfId="0" applyNumberFormat="1" applyFont="1" applyBorder="1" applyAlignment="1">
      <alignment horizontal="center" vertical="center" shrinkToFit="1"/>
    </xf>
    <xf numFmtId="0" fontId="8" fillId="0" borderId="17" xfId="0" applyFont="1" applyBorder="1" applyAlignment="1">
      <alignment vertical="center"/>
    </xf>
    <xf numFmtId="3" fontId="6" fillId="0" borderId="22" xfId="0" applyNumberFormat="1" applyFont="1" applyBorder="1" applyAlignment="1">
      <alignment horizontal="center" vertical="top" shrinkToFit="1"/>
    </xf>
    <xf numFmtId="3" fontId="6" fillId="0" borderId="30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/>
    </xf>
    <xf numFmtId="3" fontId="5" fillId="0" borderId="32" xfId="0" applyNumberFormat="1" applyFont="1" applyBorder="1" applyAlignment="1">
      <alignment horizontal="center" shrinkToFit="1"/>
    </xf>
    <xf numFmtId="3" fontId="6" fillId="0" borderId="28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188" fontId="8" fillId="0" borderId="16" xfId="2" applyNumberFormat="1" applyFont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188" fontId="8" fillId="0" borderId="19" xfId="2" applyNumberFormat="1" applyFont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188" fontId="8" fillId="0" borderId="8" xfId="2" applyNumberFormat="1" applyFont="1" applyBorder="1" applyAlignment="1">
      <alignment vertical="center"/>
    </xf>
    <xf numFmtId="0" fontId="34" fillId="4" borderId="54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34" fillId="0" borderId="32" xfId="0" applyFont="1" applyBorder="1" applyAlignment="1"/>
    <xf numFmtId="0" fontId="34" fillId="0" borderId="34" xfId="0" applyFont="1" applyBorder="1" applyAlignment="1">
      <alignment horizontal="right"/>
    </xf>
    <xf numFmtId="0" fontId="30" fillId="0" borderId="22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left" vertical="top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wrapText="1"/>
    </xf>
    <xf numFmtId="0" fontId="31" fillId="0" borderId="9" xfId="0" applyFont="1" applyBorder="1" applyAlignment="1"/>
    <xf numFmtId="0" fontId="31" fillId="0" borderId="34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188" fontId="31" fillId="0" borderId="9" xfId="2" applyNumberFormat="1" applyFont="1" applyBorder="1"/>
    <xf numFmtId="0" fontId="32" fillId="0" borderId="7" xfId="0" applyFont="1" applyBorder="1" applyAlignment="1">
      <alignment horizontal="center" vertical="top" wrapText="1"/>
    </xf>
    <xf numFmtId="0" fontId="32" fillId="0" borderId="30" xfId="0" applyFont="1" applyBorder="1" applyAlignment="1">
      <alignment horizontal="left" vertical="top"/>
    </xf>
    <xf numFmtId="0" fontId="32" fillId="0" borderId="2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43" fontId="32" fillId="0" borderId="7" xfId="2" applyFont="1" applyBorder="1" applyAlignment="1">
      <alignment horizontal="left" vertical="top" wrapText="1"/>
    </xf>
    <xf numFmtId="0" fontId="32" fillId="0" borderId="8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43" fontId="32" fillId="0" borderId="8" xfId="2" applyFont="1" applyBorder="1" applyAlignment="1">
      <alignment horizontal="left" vertical="top" wrapText="1"/>
    </xf>
    <xf numFmtId="188" fontId="32" fillId="0" borderId="8" xfId="2" applyNumberFormat="1" applyFont="1" applyBorder="1" applyAlignment="1">
      <alignment horizontal="left" vertical="top" wrapText="1"/>
    </xf>
    <xf numFmtId="188" fontId="32" fillId="0" borderId="8" xfId="0" applyNumberFormat="1" applyFont="1" applyBorder="1" applyAlignment="1">
      <alignment horizontal="left" vertical="top" wrapText="1"/>
    </xf>
    <xf numFmtId="0" fontId="32" fillId="0" borderId="19" xfId="0" applyFont="1" applyBorder="1" applyAlignment="1">
      <alignment horizontal="center"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24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left" vertical="top" wrapText="1"/>
    </xf>
    <xf numFmtId="43" fontId="32" fillId="0" borderId="19" xfId="2" applyFont="1" applyBorder="1" applyAlignment="1">
      <alignment horizontal="left" vertical="top" wrapText="1"/>
    </xf>
    <xf numFmtId="188" fontId="32" fillId="0" borderId="19" xfId="0" applyNumberFormat="1" applyFont="1" applyBorder="1" applyAlignment="1">
      <alignment horizontal="left" vertical="top" wrapText="1"/>
    </xf>
    <xf numFmtId="0" fontId="31" fillId="4" borderId="5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0" borderId="3" xfId="0" applyFont="1" applyBorder="1" applyAlignment="1"/>
    <xf numFmtId="0" fontId="31" fillId="0" borderId="3" xfId="0" applyFont="1" applyBorder="1" applyAlignment="1">
      <alignment horizontal="right"/>
    </xf>
    <xf numFmtId="188" fontId="31" fillId="0" borderId="3" xfId="2" applyNumberFormat="1" applyFont="1" applyBorder="1"/>
    <xf numFmtId="0" fontId="32" fillId="0" borderId="15" xfId="0" applyFont="1" applyBorder="1" applyAlignment="1">
      <alignment horizontal="center" vertical="top" wrapText="1"/>
    </xf>
    <xf numFmtId="0" fontId="32" fillId="0" borderId="15" xfId="0" applyFont="1" applyBorder="1" applyAlignment="1">
      <alignment horizontal="left" vertical="top" wrapText="1"/>
    </xf>
    <xf numFmtId="43" fontId="32" fillId="0" borderId="15" xfId="2" applyFont="1" applyBorder="1" applyAlignment="1">
      <alignment horizontal="left" vertical="top" wrapText="1"/>
    </xf>
    <xf numFmtId="188" fontId="32" fillId="0" borderId="8" xfId="2" applyNumberFormat="1" applyFont="1" applyBorder="1" applyAlignment="1">
      <alignment horizontal="center" vertical="top" wrapText="1"/>
    </xf>
    <xf numFmtId="188" fontId="32" fillId="0" borderId="19" xfId="2" applyNumberFormat="1" applyFont="1" applyBorder="1" applyAlignment="1">
      <alignment horizontal="center" vertical="top" wrapText="1"/>
    </xf>
    <xf numFmtId="0" fontId="30" fillId="0" borderId="37" xfId="0" applyFont="1" applyBorder="1"/>
    <xf numFmtId="0" fontId="30" fillId="0" borderId="27" xfId="0" applyFont="1" applyBorder="1" applyAlignment="1">
      <alignment horizontal="left" vertical="top"/>
    </xf>
    <xf numFmtId="0" fontId="30" fillId="0" borderId="20" xfId="0" applyFont="1" applyBorder="1" applyAlignment="1">
      <alignment horizontal="center" vertical="top" wrapText="1"/>
    </xf>
    <xf numFmtId="43" fontId="30" fillId="0" borderId="20" xfId="2" applyFont="1" applyBorder="1" applyAlignment="1">
      <alignment horizontal="left" vertical="top" wrapText="1"/>
    </xf>
    <xf numFmtId="188" fontId="30" fillId="0" borderId="20" xfId="0" applyNumberFormat="1" applyFont="1" applyBorder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5" fillId="4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right"/>
    </xf>
    <xf numFmtId="191" fontId="6" fillId="0" borderId="36" xfId="0" applyNumberFormat="1" applyFont="1" applyBorder="1"/>
    <xf numFmtId="191" fontId="6" fillId="0" borderId="8" xfId="0" applyNumberFormat="1" applyFont="1" applyBorder="1"/>
    <xf numFmtId="191" fontId="6" fillId="0" borderId="20" xfId="0" applyNumberFormat="1" applyFont="1" applyBorder="1"/>
    <xf numFmtId="0" fontId="6" fillId="0" borderId="2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191" fontId="6" fillId="0" borderId="9" xfId="0" applyNumberFormat="1" applyFont="1" applyBorder="1"/>
    <xf numFmtId="188" fontId="5" fillId="0" borderId="31" xfId="2" applyNumberFormat="1" applyFont="1" applyBorder="1" applyAlignment="1">
      <alignment horizontal="right"/>
    </xf>
    <xf numFmtId="0" fontId="6" fillId="0" borderId="22" xfId="0" applyFont="1" applyFill="1" applyBorder="1" applyAlignment="1">
      <alignment horizontal="left" vertical="center" wrapText="1"/>
    </xf>
    <xf numFmtId="0" fontId="6" fillId="0" borderId="36" xfId="0" applyFont="1" applyBorder="1"/>
    <xf numFmtId="0" fontId="6" fillId="0" borderId="52" xfId="0" applyFont="1" applyBorder="1"/>
    <xf numFmtId="0" fontId="6" fillId="0" borderId="7" xfId="8" applyFont="1" applyFill="1" applyBorder="1" applyAlignment="1">
      <alignment horizontal="center"/>
    </xf>
    <xf numFmtId="191" fontId="32" fillId="2" borderId="7" xfId="2" applyNumberFormat="1" applyFont="1" applyFill="1" applyBorder="1" applyAlignment="1">
      <alignment horizontal="center" vertical="center" shrinkToFit="1"/>
    </xf>
    <xf numFmtId="191" fontId="6" fillId="0" borderId="7" xfId="0" applyNumberFormat="1" applyFont="1" applyBorder="1"/>
    <xf numFmtId="0" fontId="5" fillId="0" borderId="9" xfId="0" applyFont="1" applyBorder="1" applyAlignment="1">
      <alignment horizontal="center" vertical="center" wrapText="1"/>
    </xf>
    <xf numFmtId="188" fontId="6" fillId="0" borderId="16" xfId="0" applyNumberFormat="1" applyFont="1" applyBorder="1"/>
    <xf numFmtId="188" fontId="6" fillId="0" borderId="8" xfId="0" applyNumberFormat="1" applyFont="1" applyBorder="1"/>
    <xf numFmtId="0" fontId="6" fillId="0" borderId="19" xfId="0" applyFont="1" applyBorder="1" applyAlignment="1">
      <alignment horizontal="center" vertical="top"/>
    </xf>
    <xf numFmtId="188" fontId="6" fillId="0" borderId="19" xfId="0" applyNumberFormat="1" applyFont="1" applyBorder="1"/>
    <xf numFmtId="0" fontId="30" fillId="0" borderId="28" xfId="0" applyFont="1" applyBorder="1" applyAlignment="1">
      <alignment horizontal="center" vertical="top" wrapText="1"/>
    </xf>
    <xf numFmtId="0" fontId="30" fillId="0" borderId="24" xfId="0" applyFont="1" applyBorder="1" applyAlignment="1">
      <alignment horizontal="left" vertical="top" wrapText="1"/>
    </xf>
    <xf numFmtId="43" fontId="5" fillId="0" borderId="9" xfId="2" applyFont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top"/>
    </xf>
    <xf numFmtId="0" fontId="31" fillId="4" borderId="5" xfId="0" applyFont="1" applyFill="1" applyBorder="1" applyAlignment="1">
      <alignment horizontal="center" vertical="center" shrinkToFit="1"/>
    </xf>
    <xf numFmtId="0" fontId="4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58" xfId="0" applyFont="1" applyBorder="1" applyAlignment="1"/>
    <xf numFmtId="0" fontId="6" fillId="0" borderId="57" xfId="0" applyFont="1" applyBorder="1"/>
    <xf numFmtId="0" fontId="6" fillId="0" borderId="59" xfId="0" applyFont="1" applyBorder="1"/>
    <xf numFmtId="0" fontId="6" fillId="0" borderId="5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7" borderId="3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left"/>
    </xf>
    <xf numFmtId="49" fontId="6" fillId="0" borderId="0" xfId="0" applyNumberFormat="1" applyFont="1" applyAlignment="1"/>
    <xf numFmtId="4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/>
    </xf>
    <xf numFmtId="49" fontId="50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/>
    <xf numFmtId="0" fontId="51" fillId="0" borderId="0" xfId="0" applyFont="1" applyAlignment="1">
      <alignment horizontal="left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21" fillId="0" borderId="0" xfId="0" applyFont="1" applyFill="1"/>
    <xf numFmtId="0" fontId="6" fillId="0" borderId="0" xfId="0" applyFont="1" applyAlignment="1"/>
    <xf numFmtId="0" fontId="31" fillId="4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4" borderId="54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right"/>
    </xf>
    <xf numFmtId="0" fontId="5" fillId="0" borderId="32" xfId="0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49" fontId="5" fillId="0" borderId="0" xfId="0" applyNumberFormat="1" applyFont="1" applyAlignment="1">
      <alignment horizontal="right"/>
    </xf>
    <xf numFmtId="0" fontId="6" fillId="2" borderId="28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/>
    </xf>
    <xf numFmtId="0" fontId="6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left" vertical="top"/>
    </xf>
    <xf numFmtId="188" fontId="31" fillId="0" borderId="6" xfId="2" applyNumberFormat="1" applyFont="1" applyBorder="1"/>
    <xf numFmtId="0" fontId="5" fillId="4" borderId="1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5" xfId="0" applyFont="1" applyBorder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6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 shrinkToFit="1"/>
    </xf>
    <xf numFmtId="0" fontId="32" fillId="0" borderId="6" xfId="0" applyNumberFormat="1" applyFont="1" applyBorder="1" applyAlignment="1">
      <alignment horizontal="center"/>
    </xf>
    <xf numFmtId="0" fontId="32" fillId="0" borderId="4" xfId="0" applyNumberFormat="1" applyFont="1" applyBorder="1" applyAlignment="1">
      <alignment horizontal="center"/>
    </xf>
    <xf numFmtId="196" fontId="32" fillId="8" borderId="45" xfId="0" applyNumberFormat="1" applyFont="1" applyFill="1" applyBorder="1" applyAlignment="1">
      <alignment horizontal="center"/>
    </xf>
    <xf numFmtId="197" fontId="32" fillId="8" borderId="3" xfId="0" applyNumberFormat="1" applyFont="1" applyFill="1" applyBorder="1" applyAlignment="1">
      <alignment horizontal="center"/>
    </xf>
    <xf numFmtId="198" fontId="32" fillId="8" borderId="3" xfId="0" applyNumberFormat="1" applyFont="1" applyFill="1" applyBorder="1" applyAlignment="1">
      <alignment horizontal="center"/>
    </xf>
    <xf numFmtId="199" fontId="32" fillId="8" borderId="3" xfId="0" applyNumberFormat="1" applyFont="1" applyFill="1" applyBorder="1" applyAlignment="1">
      <alignment horizontal="center"/>
    </xf>
    <xf numFmtId="200" fontId="32" fillId="8" borderId="3" xfId="0" applyNumberFormat="1" applyFont="1" applyFill="1" applyBorder="1" applyAlignment="1">
      <alignment horizontal="center"/>
    </xf>
    <xf numFmtId="201" fontId="32" fillId="0" borderId="6" xfId="0" applyNumberFormat="1" applyFont="1" applyBorder="1" applyAlignment="1">
      <alignment horizontal="center" shrinkToFit="1"/>
    </xf>
    <xf numFmtId="202" fontId="32" fillId="8" borderId="3" xfId="0" applyNumberFormat="1" applyFont="1" applyFill="1" applyBorder="1" applyAlignment="1">
      <alignment horizontal="center"/>
    </xf>
    <xf numFmtId="203" fontId="32" fillId="8" borderId="3" xfId="0" applyNumberFormat="1" applyFont="1" applyFill="1" applyBorder="1" applyAlignment="1">
      <alignment horizontal="center"/>
    </xf>
    <xf numFmtId="204" fontId="32" fillId="8" borderId="3" xfId="0" applyNumberFormat="1" applyFont="1" applyFill="1" applyBorder="1" applyAlignment="1">
      <alignment horizontal="center"/>
    </xf>
    <xf numFmtId="205" fontId="32" fillId="0" borderId="6" xfId="0" applyNumberFormat="1" applyFont="1" applyBorder="1" applyAlignment="1">
      <alignment horizontal="center" shrinkToFit="1"/>
    </xf>
    <xf numFmtId="0" fontId="32" fillId="8" borderId="9" xfId="0" applyFont="1" applyFill="1" applyBorder="1" applyAlignment="1">
      <alignment horizontal="center" vertical="top" wrapText="1"/>
    </xf>
    <xf numFmtId="0" fontId="32" fillId="8" borderId="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196" fontId="32" fillId="8" borderId="34" xfId="0" applyNumberFormat="1" applyFont="1" applyFill="1" applyBorder="1" applyAlignment="1">
      <alignment horizontal="center"/>
    </xf>
    <xf numFmtId="197" fontId="32" fillId="8" borderId="9" xfId="0" applyNumberFormat="1" applyFont="1" applyFill="1" applyBorder="1" applyAlignment="1">
      <alignment horizontal="center"/>
    </xf>
    <xf numFmtId="198" fontId="32" fillId="8" borderId="9" xfId="0" applyNumberFormat="1" applyFont="1" applyFill="1" applyBorder="1" applyAlignment="1">
      <alignment horizontal="center"/>
    </xf>
    <xf numFmtId="199" fontId="32" fillId="8" borderId="9" xfId="0" applyNumberFormat="1" applyFont="1" applyFill="1" applyBorder="1" applyAlignment="1">
      <alignment horizontal="center"/>
    </xf>
    <xf numFmtId="200" fontId="32" fillId="8" borderId="9" xfId="0" applyNumberFormat="1" applyFont="1" applyFill="1" applyBorder="1" applyAlignment="1">
      <alignment horizontal="center"/>
    </xf>
    <xf numFmtId="201" fontId="32" fillId="0" borderId="9" xfId="0" applyNumberFormat="1" applyFont="1" applyBorder="1" applyAlignment="1">
      <alignment horizontal="center" shrinkToFit="1"/>
    </xf>
    <xf numFmtId="202" fontId="32" fillId="8" borderId="9" xfId="0" applyNumberFormat="1" applyFont="1" applyFill="1" applyBorder="1" applyAlignment="1">
      <alignment horizontal="center"/>
    </xf>
    <xf numFmtId="203" fontId="32" fillId="8" borderId="9" xfId="0" applyNumberFormat="1" applyFont="1" applyFill="1" applyBorder="1" applyAlignment="1">
      <alignment horizontal="center"/>
    </xf>
    <xf numFmtId="204" fontId="32" fillId="8" borderId="9" xfId="0" applyNumberFormat="1" applyFont="1" applyFill="1" applyBorder="1" applyAlignment="1">
      <alignment horizontal="center"/>
    </xf>
    <xf numFmtId="192" fontId="31" fillId="0" borderId="9" xfId="0" applyNumberFormat="1" applyFont="1" applyBorder="1" applyAlignment="1">
      <alignment horizontal="center" shrinkToFit="1"/>
    </xf>
    <xf numFmtId="0" fontId="31" fillId="8" borderId="6" xfId="0" applyFont="1" applyFill="1" applyBorder="1"/>
    <xf numFmtId="206" fontId="31" fillId="8" borderId="6" xfId="0" applyNumberFormat="1" applyFont="1" applyFill="1" applyBorder="1" applyAlignment="1">
      <alignment horizontal="center" vertical="center" wrapText="1"/>
    </xf>
    <xf numFmtId="206" fontId="31" fillId="8" borderId="6" xfId="0" applyNumberFormat="1" applyFont="1" applyFill="1" applyBorder="1" applyAlignment="1">
      <alignment horizontal="center" vertical="center" shrinkToFit="1"/>
    </xf>
    <xf numFmtId="206" fontId="31" fillId="8" borderId="6" xfId="0" applyNumberFormat="1" applyFont="1" applyFill="1" applyBorder="1" applyAlignment="1">
      <alignment horizontal="center" shrinkToFit="1"/>
    </xf>
    <xf numFmtId="192" fontId="31" fillId="0" borderId="6" xfId="0" applyNumberFormat="1" applyFont="1" applyBorder="1" applyAlignment="1">
      <alignment horizontal="center" shrinkToFit="1"/>
    </xf>
    <xf numFmtId="192" fontId="31" fillId="8" borderId="6" xfId="0" applyNumberFormat="1" applyFont="1" applyFill="1" applyBorder="1" applyAlignment="1">
      <alignment horizontal="center" shrinkToFit="1"/>
    </xf>
    <xf numFmtId="206" fontId="31" fillId="0" borderId="3" xfId="0" applyNumberFormat="1" applyFont="1" applyBorder="1"/>
    <xf numFmtId="206" fontId="31" fillId="0" borderId="3" xfId="0" applyNumberFormat="1" applyFont="1" applyBorder="1" applyAlignment="1">
      <alignment horizontal="center" vertical="center" wrapText="1"/>
    </xf>
    <xf numFmtId="206" fontId="31" fillId="8" borderId="3" xfId="0" applyNumberFormat="1" applyFont="1" applyFill="1" applyBorder="1" applyAlignment="1">
      <alignment horizontal="center" vertical="center" wrapText="1"/>
    </xf>
    <xf numFmtId="192" fontId="31" fillId="0" borderId="3" xfId="0" applyNumberFormat="1" applyFont="1" applyBorder="1" applyAlignment="1">
      <alignment horizontal="right"/>
    </xf>
    <xf numFmtId="206" fontId="31" fillId="8" borderId="3" xfId="0" applyNumberFormat="1" applyFont="1" applyFill="1" applyBorder="1" applyAlignment="1">
      <alignment horizontal="center"/>
    </xf>
    <xf numFmtId="192" fontId="31" fillId="0" borderId="3" xfId="0" applyNumberFormat="1" applyFont="1" applyBorder="1" applyAlignment="1">
      <alignment horizontal="center" shrinkToFit="1"/>
    </xf>
    <xf numFmtId="192" fontId="31" fillId="8" borderId="3" xfId="0" applyNumberFormat="1" applyFont="1" applyFill="1" applyBorder="1" applyAlignment="1">
      <alignment horizontal="center" shrinkToFit="1"/>
    </xf>
    <xf numFmtId="0" fontId="32" fillId="8" borderId="4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7" xfId="0" applyFont="1" applyBorder="1" applyAlignment="1">
      <alignment shrinkToFit="1"/>
    </xf>
    <xf numFmtId="188" fontId="32" fillId="0" borderId="7" xfId="2" applyNumberFormat="1" applyFont="1" applyBorder="1" applyAlignment="1">
      <alignment shrinkToFit="1"/>
    </xf>
    <xf numFmtId="188" fontId="32" fillId="8" borderId="7" xfId="2" applyNumberFormat="1" applyFont="1" applyFill="1" applyBorder="1" applyAlignment="1">
      <alignment shrinkToFit="1"/>
    </xf>
    <xf numFmtId="0" fontId="32" fillId="0" borderId="8" xfId="0" applyFont="1" applyBorder="1" applyAlignment="1">
      <alignment shrinkToFit="1"/>
    </xf>
    <xf numFmtId="188" fontId="32" fillId="8" borderId="8" xfId="2" applyNumberFormat="1" applyFont="1" applyFill="1" applyBorder="1" applyAlignment="1">
      <alignment shrinkToFit="1"/>
    </xf>
    <xf numFmtId="0" fontId="32" fillId="8" borderId="6" xfId="0" applyFont="1" applyFill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0" xfId="0" applyFont="1" applyBorder="1" applyAlignment="1">
      <alignment shrinkToFit="1"/>
    </xf>
    <xf numFmtId="0" fontId="32" fillId="0" borderId="4" xfId="0" applyFont="1" applyBorder="1" applyAlignment="1">
      <alignment shrinkToFit="1"/>
    </xf>
    <xf numFmtId="188" fontId="32" fillId="0" borderId="4" xfId="2" applyNumberFormat="1" applyFont="1" applyBorder="1" applyAlignment="1">
      <alignment shrinkToFit="1"/>
    </xf>
    <xf numFmtId="188" fontId="32" fillId="8" borderId="20" xfId="2" applyNumberFormat="1" applyFont="1" applyFill="1" applyBorder="1" applyAlignment="1">
      <alignment shrinkToFit="1"/>
    </xf>
    <xf numFmtId="0" fontId="31" fillId="0" borderId="3" xfId="0" applyFont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92" fontId="31" fillId="0" borderId="3" xfId="0" applyNumberFormat="1" applyFont="1" applyBorder="1"/>
    <xf numFmtId="0" fontId="31" fillId="8" borderId="3" xfId="0" applyFont="1" applyFill="1" applyBorder="1"/>
    <xf numFmtId="0" fontId="31" fillId="8" borderId="8" xfId="0" applyFont="1" applyFill="1" applyBorder="1"/>
    <xf numFmtId="188" fontId="31" fillId="0" borderId="8" xfId="0" applyNumberFormat="1" applyFont="1" applyBorder="1" applyAlignment="1">
      <alignment shrinkToFit="1"/>
    </xf>
    <xf numFmtId="188" fontId="31" fillId="0" borderId="8" xfId="2" applyNumberFormat="1" applyFont="1" applyBorder="1" applyAlignment="1">
      <alignment shrinkToFit="1"/>
    </xf>
    <xf numFmtId="0" fontId="32" fillId="8" borderId="7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192" fontId="32" fillId="0" borderId="7" xfId="0" applyNumberFormat="1" applyFont="1" applyBorder="1"/>
    <xf numFmtId="0" fontId="32" fillId="0" borderId="7" xfId="0" applyFont="1" applyBorder="1"/>
    <xf numFmtId="0" fontId="32" fillId="0" borderId="4" xfId="0" applyFont="1" applyBorder="1"/>
    <xf numFmtId="0" fontId="32" fillId="8" borderId="20" xfId="0" applyFont="1" applyFill="1" applyBorder="1"/>
    <xf numFmtId="188" fontId="32" fillId="0" borderId="20" xfId="2" applyNumberFormat="1" applyFont="1" applyBorder="1"/>
    <xf numFmtId="188" fontId="32" fillId="0" borderId="20" xfId="2" applyNumberFormat="1" applyFont="1" applyBorder="1" applyAlignment="1">
      <alignment shrinkToFit="1"/>
    </xf>
    <xf numFmtId="0" fontId="32" fillId="8" borderId="8" xfId="0" applyFont="1" applyFill="1" applyBorder="1" applyAlignment="1">
      <alignment horizontal="center"/>
    </xf>
    <xf numFmtId="192" fontId="32" fillId="0" borderId="8" xfId="0" applyNumberFormat="1" applyFont="1" applyBorder="1"/>
    <xf numFmtId="0" fontId="32" fillId="0" borderId="8" xfId="0" applyFont="1" applyBorder="1"/>
    <xf numFmtId="0" fontId="32" fillId="0" borderId="20" xfId="0" applyFont="1" applyBorder="1"/>
    <xf numFmtId="0" fontId="32" fillId="8" borderId="20" xfId="0" applyFont="1" applyFill="1" applyBorder="1" applyAlignment="1">
      <alignment horizontal="center"/>
    </xf>
    <xf numFmtId="192" fontId="32" fillId="0" borderId="20" xfId="0" applyNumberFormat="1" applyFont="1" applyBorder="1"/>
    <xf numFmtId="0" fontId="32" fillId="8" borderId="7" xfId="0" applyFont="1" applyFill="1" applyBorder="1" applyAlignment="1">
      <alignment shrinkToFit="1"/>
    </xf>
    <xf numFmtId="0" fontId="32" fillId="8" borderId="8" xfId="0" applyFont="1" applyFill="1" applyBorder="1" applyAlignment="1">
      <alignment shrinkToFit="1"/>
    </xf>
    <xf numFmtId="0" fontId="32" fillId="8" borderId="20" xfId="0" applyFont="1" applyFill="1" applyBorder="1" applyAlignment="1">
      <alignment shrinkToFit="1"/>
    </xf>
    <xf numFmtId="0" fontId="32" fillId="8" borderId="4" xfId="0" applyFont="1" applyFill="1" applyBorder="1" applyAlignment="1">
      <alignment shrinkToFit="1"/>
    </xf>
    <xf numFmtId="188" fontId="32" fillId="8" borderId="4" xfId="2" applyNumberFormat="1" applyFont="1" applyFill="1" applyBorder="1" applyAlignment="1">
      <alignment shrinkToFit="1"/>
    </xf>
    <xf numFmtId="0" fontId="31" fillId="0" borderId="3" xfId="0" applyFont="1" applyBorder="1"/>
    <xf numFmtId="0" fontId="31" fillId="8" borderId="3" xfId="0" applyFont="1" applyFill="1" applyBorder="1" applyAlignment="1">
      <alignment shrinkToFit="1"/>
    </xf>
    <xf numFmtId="188" fontId="31" fillId="0" borderId="3" xfId="0" applyNumberFormat="1" applyFont="1" applyBorder="1" applyAlignment="1">
      <alignment shrinkToFit="1"/>
    </xf>
    <xf numFmtId="188" fontId="31" fillId="0" borderId="3" xfId="2" applyNumberFormat="1" applyFont="1" applyBorder="1" applyAlignment="1">
      <alignment shrinkToFit="1"/>
    </xf>
    <xf numFmtId="43" fontId="32" fillId="0" borderId="4" xfId="2" applyFont="1" applyBorder="1"/>
    <xf numFmtId="0" fontId="32" fillId="8" borderId="4" xfId="0" applyFont="1" applyFill="1" applyBorder="1"/>
    <xf numFmtId="43" fontId="32" fillId="0" borderId="20" xfId="2" applyFont="1" applyBorder="1"/>
    <xf numFmtId="0" fontId="32" fillId="8" borderId="19" xfId="0" applyFont="1" applyFill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19" xfId="0" applyFont="1" applyBorder="1" applyAlignment="1">
      <alignment shrinkToFit="1"/>
    </xf>
    <xf numFmtId="0" fontId="32" fillId="0" borderId="19" xfId="0" applyFont="1" applyBorder="1"/>
    <xf numFmtId="188" fontId="32" fillId="0" borderId="6" xfId="2" applyNumberFormat="1" applyFont="1" applyBorder="1" applyAlignment="1">
      <alignment shrinkToFit="1"/>
    </xf>
    <xf numFmtId="188" fontId="32" fillId="0" borderId="19" xfId="2" applyNumberFormat="1" applyFont="1" applyBorder="1" applyAlignment="1">
      <alignment shrinkToFit="1"/>
    </xf>
    <xf numFmtId="43" fontId="32" fillId="0" borderId="19" xfId="2" applyFont="1" applyBorder="1"/>
    <xf numFmtId="0" fontId="32" fillId="8" borderId="19" xfId="0" applyFont="1" applyFill="1" applyBorder="1"/>
    <xf numFmtId="0" fontId="32" fillId="0" borderId="0" xfId="0" applyFont="1" applyAlignment="1">
      <alignment horizontal="center"/>
    </xf>
    <xf numFmtId="0" fontId="32" fillId="0" borderId="0" xfId="0" applyFont="1" applyFill="1" applyBorder="1" applyAlignment="1"/>
    <xf numFmtId="0" fontId="31" fillId="0" borderId="0" xfId="0" applyFont="1" applyFill="1" applyAlignment="1">
      <alignment horizontal="right"/>
    </xf>
    <xf numFmtId="0" fontId="32" fillId="0" borderId="0" xfId="0" applyFont="1" applyFill="1" applyBorder="1" applyAlignment="1">
      <alignment horizontal="left" wrapText="1"/>
    </xf>
    <xf numFmtId="188" fontId="31" fillId="0" borderId="39" xfId="2" applyNumberFormat="1" applyFont="1" applyFill="1" applyBorder="1" applyAlignment="1">
      <alignment vertical="top"/>
    </xf>
    <xf numFmtId="0" fontId="31" fillId="0" borderId="18" xfId="2" applyNumberFormat="1" applyFont="1" applyFill="1" applyBorder="1" applyAlignment="1">
      <alignment vertical="top"/>
    </xf>
    <xf numFmtId="188" fontId="6" fillId="2" borderId="8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9" fillId="0" borderId="4" xfId="23" applyFont="1" applyBorder="1" applyAlignment="1">
      <alignment horizontal="center" vertical="center"/>
    </xf>
    <xf numFmtId="0" fontId="9" fillId="0" borderId="9" xfId="23" applyFont="1" applyBorder="1" applyAlignment="1">
      <alignment horizontal="right"/>
    </xf>
    <xf numFmtId="188" fontId="9" fillId="0" borderId="9" xfId="23" applyNumberFormat="1" applyFont="1" applyBorder="1" applyAlignment="1">
      <alignment horizontal="center" shrinkToFit="1"/>
    </xf>
    <xf numFmtId="188" fontId="9" fillId="0" borderId="9" xfId="23" applyNumberFormat="1" applyFont="1" applyBorder="1"/>
    <xf numFmtId="0" fontId="9" fillId="0" borderId="9" xfId="23" applyFont="1" applyBorder="1" applyAlignment="1">
      <alignment horizontal="center"/>
    </xf>
    <xf numFmtId="0" fontId="9" fillId="0" borderId="9" xfId="23" applyFont="1" applyBorder="1"/>
    <xf numFmtId="188" fontId="9" fillId="0" borderId="9" xfId="23" applyNumberFormat="1" applyFont="1" applyBorder="1" applyAlignment="1">
      <alignment shrinkToFit="1"/>
    </xf>
    <xf numFmtId="0" fontId="9" fillId="0" borderId="3" xfId="23" applyFont="1" applyFill="1" applyBorder="1" applyAlignment="1">
      <alignment horizontal="left"/>
    </xf>
    <xf numFmtId="0" fontId="9" fillId="0" borderId="3" xfId="23" applyFont="1" applyFill="1" applyBorder="1" applyAlignment="1">
      <alignment horizontal="left" shrinkToFit="1"/>
    </xf>
    <xf numFmtId="188" fontId="9" fillId="0" borderId="3" xfId="23" applyNumberFormat="1" applyFont="1" applyFill="1" applyBorder="1"/>
    <xf numFmtId="0" fontId="9" fillId="0" borderId="3" xfId="23" applyFont="1" applyFill="1" applyBorder="1" applyAlignment="1">
      <alignment horizontal="center"/>
    </xf>
    <xf numFmtId="0" fontId="9" fillId="0" borderId="3" xfId="23" applyFont="1" applyFill="1" applyBorder="1"/>
    <xf numFmtId="188" fontId="9" fillId="0" borderId="3" xfId="23" applyNumberFormat="1" applyFont="1" applyFill="1" applyBorder="1" applyAlignment="1">
      <alignment shrinkToFit="1"/>
    </xf>
    <xf numFmtId="0" fontId="8" fillId="0" borderId="44" xfId="23" applyFont="1" applyFill="1" applyBorder="1"/>
    <xf numFmtId="0" fontId="0" fillId="0" borderId="0" xfId="0" applyFill="1"/>
    <xf numFmtId="0" fontId="9" fillId="0" borderId="15" xfId="23" applyFont="1" applyFill="1" applyBorder="1" applyAlignment="1">
      <alignment horizontal="left" vertical="top" wrapText="1"/>
    </xf>
    <xf numFmtId="188" fontId="9" fillId="0" borderId="15" xfId="3" applyNumberFormat="1" applyFont="1" applyFill="1" applyBorder="1" applyAlignment="1">
      <alignment horizontal="left" vertical="top" shrinkToFit="1"/>
    </xf>
    <xf numFmtId="188" fontId="8" fillId="0" borderId="15" xfId="3" applyNumberFormat="1" applyFont="1" applyFill="1" applyBorder="1" applyAlignment="1">
      <alignment vertical="top"/>
    </xf>
    <xf numFmtId="0" fontId="8" fillId="0" borderId="15" xfId="23" applyFont="1" applyFill="1" applyBorder="1" applyAlignment="1">
      <alignment horizontal="center"/>
    </xf>
    <xf numFmtId="0" fontId="8" fillId="0" borderId="15" xfId="23" applyFont="1" applyFill="1" applyBorder="1"/>
    <xf numFmtId="188" fontId="9" fillId="0" borderId="15" xfId="23" applyNumberFormat="1" applyFont="1" applyFill="1" applyBorder="1" applyAlignment="1">
      <alignment horizontal="right" vertical="top" shrinkToFit="1"/>
    </xf>
    <xf numFmtId="0" fontId="18" fillId="0" borderId="15" xfId="23" applyFont="1" applyFill="1" applyBorder="1" applyAlignment="1">
      <alignment vertical="top" wrapText="1"/>
    </xf>
    <xf numFmtId="0" fontId="9" fillId="0" borderId="8" xfId="23" applyFont="1" applyFill="1" applyBorder="1" applyAlignment="1">
      <alignment vertical="center"/>
    </xf>
    <xf numFmtId="0" fontId="8" fillId="0" borderId="8" xfId="23" applyFont="1" applyFill="1" applyBorder="1" applyAlignment="1">
      <alignment vertical="center" shrinkToFit="1"/>
    </xf>
    <xf numFmtId="0" fontId="53" fillId="0" borderId="8" xfId="23" applyFont="1" applyFill="1" applyBorder="1" applyAlignment="1">
      <alignment vertical="center"/>
    </xf>
    <xf numFmtId="0" fontId="53" fillId="0" borderId="8" xfId="23" applyFont="1" applyFill="1" applyBorder="1" applyAlignment="1">
      <alignment vertical="center" shrinkToFit="1"/>
    </xf>
    <xf numFmtId="0" fontId="8" fillId="0" borderId="8" xfId="23" applyFont="1" applyFill="1" applyBorder="1" applyAlignment="1">
      <alignment horizontal="center" vertical="center"/>
    </xf>
    <xf numFmtId="0" fontId="8" fillId="0" borderId="8" xfId="23" applyFont="1" applyFill="1" applyBorder="1" applyAlignment="1">
      <alignment vertical="center"/>
    </xf>
    <xf numFmtId="188" fontId="9" fillId="0" borderId="8" xfId="3" applyNumberFormat="1" applyFont="1" applyFill="1" applyBorder="1" applyAlignment="1">
      <alignment horizontal="right" vertical="center"/>
    </xf>
    <xf numFmtId="0" fontId="1" fillId="0" borderId="8" xfId="8" applyFont="1" applyFill="1" applyBorder="1" applyAlignment="1">
      <alignment vertical="top" wrapText="1"/>
    </xf>
    <xf numFmtId="0" fontId="9" fillId="0" borderId="8" xfId="23" applyFont="1" applyFill="1" applyBorder="1" applyAlignment="1"/>
    <xf numFmtId="0" fontId="8" fillId="0" borderId="8" xfId="23" applyFont="1" applyFill="1" applyBorder="1" applyAlignment="1">
      <alignment shrinkToFit="1"/>
    </xf>
    <xf numFmtId="0" fontId="53" fillId="0" borderId="8" xfId="23" applyFont="1" applyFill="1" applyBorder="1"/>
    <xf numFmtId="0" fontId="53" fillId="0" borderId="8" xfId="23" applyFont="1" applyFill="1" applyBorder="1" applyAlignment="1">
      <alignment shrinkToFit="1"/>
    </xf>
    <xf numFmtId="0" fontId="8" fillId="0" borderId="8" xfId="23" applyFont="1" applyFill="1" applyBorder="1" applyAlignment="1">
      <alignment horizontal="center"/>
    </xf>
    <xf numFmtId="0" fontId="8" fillId="0" borderId="8" xfId="23" applyFont="1" applyFill="1" applyBorder="1"/>
    <xf numFmtId="188" fontId="9" fillId="0" borderId="8" xfId="3" applyNumberFormat="1" applyFont="1" applyFill="1" applyBorder="1" applyAlignment="1">
      <alignment horizontal="right" vertical="top"/>
    </xf>
    <xf numFmtId="0" fontId="8" fillId="0" borderId="8" xfId="23" applyFont="1" applyFill="1" applyBorder="1" applyAlignment="1"/>
    <xf numFmtId="188" fontId="8" fillId="0" borderId="8" xfId="3" applyNumberFormat="1" applyFont="1" applyFill="1" applyBorder="1"/>
    <xf numFmtId="188" fontId="8" fillId="0" borderId="8" xfId="3" applyNumberFormat="1" applyFont="1" applyFill="1" applyBorder="1" applyAlignment="1">
      <alignment horizontal="right" vertical="top"/>
    </xf>
    <xf numFmtId="0" fontId="1" fillId="0" borderId="20" xfId="8" applyFont="1" applyFill="1" applyBorder="1" applyAlignment="1">
      <alignment vertical="top" wrapText="1"/>
    </xf>
    <xf numFmtId="0" fontId="8" fillId="0" borderId="3" xfId="23" applyFont="1" applyFill="1" applyBorder="1"/>
    <xf numFmtId="0" fontId="54" fillId="0" borderId="8" xfId="8" applyFont="1" applyFill="1" applyBorder="1" applyAlignment="1">
      <alignment horizontal="left" vertical="top" wrapText="1"/>
    </xf>
    <xf numFmtId="0" fontId="55" fillId="0" borderId="7" xfId="8" applyFont="1" applyFill="1" applyBorder="1" applyAlignment="1">
      <alignment vertical="top" wrapText="1"/>
    </xf>
    <xf numFmtId="0" fontId="9" fillId="0" borderId="8" xfId="23" applyFont="1" applyFill="1" applyBorder="1" applyAlignment="1">
      <alignment horizontal="left" shrinkToFit="1"/>
    </xf>
    <xf numFmtId="0" fontId="56" fillId="0" borderId="8" xfId="23" applyFont="1" applyFill="1" applyBorder="1" applyAlignment="1">
      <alignment horizontal="left" shrinkToFit="1"/>
    </xf>
    <xf numFmtId="3" fontId="8" fillId="0" borderId="8" xfId="23" applyNumberFormat="1" applyFont="1" applyFill="1" applyBorder="1"/>
    <xf numFmtId="0" fontId="55" fillId="0" borderId="8" xfId="8" applyFont="1" applyFill="1" applyBorder="1" applyAlignment="1">
      <alignment vertical="top" wrapText="1"/>
    </xf>
    <xf numFmtId="0" fontId="54" fillId="0" borderId="19" xfId="8" applyFont="1" applyFill="1" applyBorder="1" applyAlignment="1">
      <alignment horizontal="left" vertical="top" wrapText="1"/>
    </xf>
    <xf numFmtId="0" fontId="8" fillId="0" borderId="19" xfId="23" applyFont="1" applyFill="1" applyBorder="1" applyAlignment="1">
      <alignment shrinkToFit="1"/>
    </xf>
    <xf numFmtId="0" fontId="53" fillId="0" borderId="19" xfId="23" applyFont="1" applyFill="1" applyBorder="1"/>
    <xf numFmtId="0" fontId="53" fillId="0" borderId="19" xfId="23" applyFont="1" applyFill="1" applyBorder="1" applyAlignment="1">
      <alignment shrinkToFit="1"/>
    </xf>
    <xf numFmtId="0" fontId="8" fillId="0" borderId="19" xfId="23" applyFont="1" applyFill="1" applyBorder="1" applyAlignment="1">
      <alignment horizontal="center"/>
    </xf>
    <xf numFmtId="0" fontId="8" fillId="0" borderId="19" xfId="23" applyFont="1" applyFill="1" applyBorder="1"/>
    <xf numFmtId="188" fontId="8" fillId="0" borderId="19" xfId="3" applyNumberFormat="1" applyFont="1" applyFill="1" applyBorder="1" applyAlignment="1">
      <alignment horizontal="right" vertical="top"/>
    </xf>
    <xf numFmtId="0" fontId="55" fillId="0" borderId="19" xfId="8" applyFont="1" applyFill="1" applyBorder="1" applyAlignment="1">
      <alignment vertical="top" wrapText="1"/>
    </xf>
    <xf numFmtId="0" fontId="31" fillId="0" borderId="0" xfId="0" applyFont="1" applyAlignment="1">
      <alignment horizontal="right"/>
    </xf>
    <xf numFmtId="188" fontId="6" fillId="2" borderId="19" xfId="2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center" vertical="top"/>
    </xf>
    <xf numFmtId="0" fontId="6" fillId="0" borderId="0" xfId="0" applyFont="1" applyAlignment="1"/>
    <xf numFmtId="0" fontId="5" fillId="0" borderId="31" xfId="0" applyFont="1" applyBorder="1" applyAlignment="1">
      <alignment horizontal="right"/>
    </xf>
    <xf numFmtId="0" fontId="5" fillId="4" borderId="5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top"/>
    </xf>
    <xf numFmtId="0" fontId="31" fillId="0" borderId="8" xfId="0" applyFont="1" applyFill="1" applyBorder="1" applyAlignment="1">
      <alignment horizontal="center" vertical="top"/>
    </xf>
    <xf numFmtId="0" fontId="31" fillId="0" borderId="19" xfId="0" applyFont="1" applyFill="1" applyBorder="1" applyAlignment="1">
      <alignment horizontal="center" vertical="top"/>
    </xf>
    <xf numFmtId="0" fontId="32" fillId="0" borderId="39" xfId="0" applyFont="1" applyFill="1" applyBorder="1" applyAlignment="1">
      <alignment vertical="top"/>
    </xf>
    <xf numFmtId="0" fontId="32" fillId="0" borderId="18" xfId="0" applyFont="1" applyFill="1" applyBorder="1" applyAlignment="1">
      <alignment vertical="top"/>
    </xf>
    <xf numFmtId="0" fontId="32" fillId="0" borderId="16" xfId="0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 vertical="top"/>
    </xf>
    <xf numFmtId="0" fontId="32" fillId="0" borderId="19" xfId="0" applyFont="1" applyFill="1" applyBorder="1" applyAlignment="1">
      <alignment horizontal="left" vertical="top"/>
    </xf>
    <xf numFmtId="0" fontId="32" fillId="0" borderId="27" xfId="0" applyFont="1" applyFill="1" applyBorder="1" applyAlignment="1">
      <alignment vertical="top"/>
    </xf>
    <xf numFmtId="0" fontId="32" fillId="0" borderId="22" xfId="0" applyFont="1" applyFill="1" applyBorder="1" applyAlignment="1">
      <alignment vertical="top"/>
    </xf>
    <xf numFmtId="0" fontId="32" fillId="0" borderId="28" xfId="0" applyFont="1" applyFill="1" applyBorder="1" applyAlignment="1">
      <alignment vertical="top"/>
    </xf>
    <xf numFmtId="0" fontId="32" fillId="0" borderId="23" xfId="0" applyFont="1" applyFill="1" applyBorder="1" applyAlignment="1">
      <alignment vertical="top"/>
    </xf>
    <xf numFmtId="0" fontId="32" fillId="0" borderId="16" xfId="0" applyFont="1" applyFill="1" applyBorder="1" applyAlignment="1">
      <alignment vertical="top"/>
    </xf>
    <xf numFmtId="0" fontId="32" fillId="0" borderId="8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32" fillId="0" borderId="56" xfId="0" applyFont="1" applyFill="1" applyBorder="1"/>
    <xf numFmtId="0" fontId="32" fillId="0" borderId="55" xfId="0" applyFont="1" applyFill="1" applyBorder="1" applyAlignment="1">
      <alignment horizontal="center" vertical="top" wrapText="1"/>
    </xf>
    <xf numFmtId="0" fontId="32" fillId="0" borderId="36" xfId="0" applyFont="1" applyFill="1" applyBorder="1" applyAlignment="1">
      <alignment horizontal="center" vertical="top" wrapText="1"/>
    </xf>
    <xf numFmtId="0" fontId="32" fillId="0" borderId="27" xfId="0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center" wrapText="1"/>
    </xf>
    <xf numFmtId="188" fontId="32" fillId="0" borderId="16" xfId="2" applyNumberFormat="1" applyFont="1" applyFill="1" applyBorder="1" applyAlignment="1">
      <alignment vertical="top"/>
    </xf>
    <xf numFmtId="188" fontId="31" fillId="0" borderId="16" xfId="2" applyNumberFormat="1" applyFont="1" applyFill="1" applyBorder="1" applyAlignment="1">
      <alignment vertical="top"/>
    </xf>
    <xf numFmtId="0" fontId="31" fillId="0" borderId="8" xfId="2" applyNumberFormat="1" applyFont="1" applyFill="1" applyBorder="1" applyAlignment="1">
      <alignment vertical="top"/>
    </xf>
    <xf numFmtId="0" fontId="31" fillId="0" borderId="19" xfId="2" applyNumberFormat="1" applyFont="1" applyFill="1" applyBorder="1" applyAlignment="1">
      <alignment vertical="top"/>
    </xf>
    <xf numFmtId="0" fontId="31" fillId="0" borderId="16" xfId="0" applyFont="1" applyFill="1" applyBorder="1" applyAlignment="1">
      <alignment vertical="top"/>
    </xf>
    <xf numFmtId="0" fontId="31" fillId="0" borderId="8" xfId="0" applyFont="1" applyFill="1" applyBorder="1" applyAlignment="1">
      <alignment vertical="top"/>
    </xf>
    <xf numFmtId="0" fontId="31" fillId="0" borderId="19" xfId="0" applyFont="1" applyFill="1" applyBorder="1" applyAlignment="1">
      <alignment vertical="top"/>
    </xf>
    <xf numFmtId="0" fontId="31" fillId="0" borderId="36" xfId="0" applyFont="1" applyFill="1" applyBorder="1" applyAlignment="1">
      <alignment horizontal="right" vertical="top" wrapText="1"/>
    </xf>
    <xf numFmtId="0" fontId="31" fillId="0" borderId="36" xfId="0" applyFont="1" applyFill="1" applyBorder="1" applyAlignment="1">
      <alignment horizontal="center" vertical="top" wrapText="1"/>
    </xf>
    <xf numFmtId="0" fontId="32" fillId="0" borderId="56" xfId="0" applyFont="1" applyFill="1" applyBorder="1" applyAlignment="1">
      <alignment horizontal="center" vertical="top" wrapText="1"/>
    </xf>
    <xf numFmtId="188" fontId="32" fillId="0" borderId="36" xfId="2" applyNumberFormat="1" applyFont="1" applyFill="1" applyBorder="1" applyAlignment="1">
      <alignment vertical="top" wrapText="1"/>
    </xf>
    <xf numFmtId="43" fontId="31" fillId="0" borderId="55" xfId="2" applyFont="1" applyFill="1" applyBorder="1" applyAlignment="1">
      <alignment vertical="top" wrapText="1"/>
    </xf>
    <xf numFmtId="3" fontId="31" fillId="0" borderId="36" xfId="2" applyNumberFormat="1" applyFont="1" applyFill="1" applyBorder="1" applyAlignment="1">
      <alignment vertical="top" wrapText="1"/>
    </xf>
    <xf numFmtId="0" fontId="31" fillId="0" borderId="36" xfId="0" applyFont="1" applyFill="1" applyBorder="1" applyAlignment="1">
      <alignment vertical="top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top" wrapText="1"/>
    </xf>
    <xf numFmtId="0" fontId="31" fillId="0" borderId="23" xfId="2" applyNumberFormat="1" applyFont="1" applyFill="1" applyBorder="1" applyAlignment="1">
      <alignment vertical="top"/>
    </xf>
    <xf numFmtId="0" fontId="6" fillId="0" borderId="30" xfId="8" applyFont="1" applyFill="1" applyBorder="1" applyAlignment="1">
      <alignment horizontal="left"/>
    </xf>
    <xf numFmtId="0" fontId="6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/>
    <xf numFmtId="49" fontId="6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11" xfId="0" applyFont="1" applyBorder="1" applyAlignment="1">
      <alignment horizontal="righ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top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5" fillId="0" borderId="27" xfId="0" applyFont="1" applyBorder="1" applyAlignment="1">
      <alignment horizontal="center"/>
    </xf>
    <xf numFmtId="188" fontId="32" fillId="0" borderId="22" xfId="11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7" fillId="0" borderId="0" xfId="0" applyFont="1"/>
    <xf numFmtId="0" fontId="54" fillId="0" borderId="0" xfId="8" applyFont="1" applyFill="1" applyBorder="1" applyAlignment="1">
      <alignment horizontal="left" vertical="top" wrapText="1"/>
    </xf>
    <xf numFmtId="0" fontId="8" fillId="0" borderId="0" xfId="23" applyFont="1" applyFill="1" applyBorder="1" applyAlignment="1">
      <alignment shrinkToFit="1"/>
    </xf>
    <xf numFmtId="0" fontId="53" fillId="0" borderId="0" xfId="23" applyFont="1" applyFill="1" applyBorder="1"/>
    <xf numFmtId="0" fontId="53" fillId="0" borderId="0" xfId="23" applyFont="1" applyFill="1" applyBorder="1" applyAlignment="1">
      <alignment shrinkToFit="1"/>
    </xf>
    <xf numFmtId="0" fontId="8" fillId="0" borderId="0" xfId="23" applyFont="1" applyFill="1" applyBorder="1" applyAlignment="1">
      <alignment horizontal="center"/>
    </xf>
    <xf numFmtId="0" fontId="8" fillId="0" borderId="0" xfId="23" applyFont="1" applyFill="1" applyBorder="1"/>
    <xf numFmtId="188" fontId="8" fillId="0" borderId="0" xfId="3" applyNumberFormat="1" applyFont="1" applyFill="1" applyBorder="1" applyAlignment="1">
      <alignment horizontal="right" vertical="top"/>
    </xf>
    <xf numFmtId="0" fontId="55" fillId="0" borderId="0" xfId="8" applyFont="1" applyFill="1" applyBorder="1" applyAlignment="1">
      <alignment vertical="top" wrapText="1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/>
    <xf numFmtId="0" fontId="31" fillId="8" borderId="4" xfId="0" applyFont="1" applyFill="1" applyBorder="1" applyAlignment="1">
      <alignment vertical="top" wrapText="1"/>
    </xf>
    <xf numFmtId="0" fontId="31" fillId="8" borderId="6" xfId="0" applyFont="1" applyFill="1" applyBorder="1" applyAlignment="1">
      <alignment vertical="top" wrapText="1"/>
    </xf>
    <xf numFmtId="0" fontId="31" fillId="0" borderId="7" xfId="0" applyFont="1" applyBorder="1" applyAlignment="1"/>
    <xf numFmtId="0" fontId="31" fillId="0" borderId="8" xfId="0" applyFont="1" applyBorder="1" applyAlignment="1"/>
    <xf numFmtId="0" fontId="31" fillId="0" borderId="20" xfId="0" applyFont="1" applyBorder="1" applyAlignment="1"/>
    <xf numFmtId="0" fontId="31" fillId="8" borderId="7" xfId="0" applyFont="1" applyFill="1" applyBorder="1"/>
    <xf numFmtId="0" fontId="31" fillId="8" borderId="20" xfId="0" applyFont="1" applyFill="1" applyBorder="1"/>
    <xf numFmtId="0" fontId="31" fillId="8" borderId="19" xfId="0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center" shrinkToFit="1"/>
    </xf>
    <xf numFmtId="188" fontId="5" fillId="0" borderId="9" xfId="2" applyNumberFormat="1" applyFont="1" applyBorder="1" applyAlignment="1">
      <alignment horizontal="center"/>
    </xf>
    <xf numFmtId="188" fontId="6" fillId="0" borderId="15" xfId="2" applyNumberFormat="1" applyFont="1" applyBorder="1" applyAlignment="1">
      <alignment horizontal="center"/>
    </xf>
    <xf numFmtId="188" fontId="6" fillId="0" borderId="15" xfId="2" applyNumberFormat="1" applyFont="1" applyBorder="1" applyAlignment="1">
      <alignment horizontal="center" wrapText="1"/>
    </xf>
    <xf numFmtId="188" fontId="6" fillId="0" borderId="8" xfId="2" applyNumberFormat="1" applyFont="1" applyBorder="1" applyAlignment="1">
      <alignment horizontal="center" wrapText="1"/>
    </xf>
    <xf numFmtId="188" fontId="6" fillId="0" borderId="19" xfId="2" applyNumberFormat="1" applyFont="1" applyBorder="1" applyAlignment="1">
      <alignment horizontal="center" wrapText="1"/>
    </xf>
    <xf numFmtId="0" fontId="6" fillId="0" borderId="0" xfId="0" applyFont="1" applyAlignment="1">
      <alignment horizontal="left" indent="6"/>
    </xf>
    <xf numFmtId="0" fontId="6" fillId="0" borderId="15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6" fillId="0" borderId="19" xfId="0" applyFont="1" applyBorder="1" applyAlignment="1">
      <alignment horizontal="left" inden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4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top"/>
    </xf>
    <xf numFmtId="43" fontId="5" fillId="0" borderId="47" xfId="2" applyFont="1" applyFill="1" applyBorder="1" applyAlignment="1">
      <alignment horizontal="center" vertical="center" wrapText="1"/>
    </xf>
    <xf numFmtId="43" fontId="5" fillId="0" borderId="45" xfId="2" applyFont="1" applyFill="1" applyBorder="1" applyAlignment="1">
      <alignment horizontal="center" vertical="center" wrapText="1"/>
    </xf>
    <xf numFmtId="43" fontId="5" fillId="0" borderId="5" xfId="2" applyFont="1" applyFill="1" applyBorder="1" applyAlignment="1">
      <alignment horizontal="center" vertical="center"/>
    </xf>
    <xf numFmtId="43" fontId="5" fillId="0" borderId="6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49" fontId="31" fillId="4" borderId="10" xfId="0" applyNumberFormat="1" applyFont="1" applyFill="1" applyBorder="1" applyAlignment="1">
      <alignment horizontal="center" vertical="center"/>
    </xf>
    <xf numFmtId="49" fontId="31" fillId="4" borderId="12" xfId="0" applyNumberFormat="1" applyFont="1" applyFill="1" applyBorder="1" applyAlignment="1">
      <alignment horizontal="center" vertical="center"/>
    </xf>
    <xf numFmtId="49" fontId="31" fillId="4" borderId="13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45" xfId="0" applyFont="1" applyFill="1" applyBorder="1" applyAlignment="1">
      <alignment horizontal="center" vertical="center" shrinkToFit="1"/>
    </xf>
    <xf numFmtId="0" fontId="31" fillId="4" borderId="10" xfId="0" applyFont="1" applyFill="1" applyBorder="1" applyAlignment="1">
      <alignment horizontal="center" vertical="center" shrinkToFit="1"/>
    </xf>
    <xf numFmtId="0" fontId="31" fillId="4" borderId="11" xfId="0" applyFont="1" applyFill="1" applyBorder="1" applyAlignment="1">
      <alignment horizontal="center" vertical="center" shrinkToFit="1"/>
    </xf>
    <xf numFmtId="0" fontId="31" fillId="4" borderId="54" xfId="0" applyFont="1" applyFill="1" applyBorder="1" applyAlignment="1">
      <alignment horizontal="center" vertical="center" shrinkToFit="1"/>
    </xf>
    <xf numFmtId="0" fontId="31" fillId="4" borderId="12" xfId="0" applyFont="1" applyFill="1" applyBorder="1" applyAlignment="1">
      <alignment horizontal="center" vertical="center" shrinkToFit="1"/>
    </xf>
    <xf numFmtId="0" fontId="31" fillId="4" borderId="0" xfId="0" applyFont="1" applyFill="1" applyBorder="1" applyAlignment="1">
      <alignment horizontal="center" vertical="center" shrinkToFit="1"/>
    </xf>
    <xf numFmtId="0" fontId="31" fillId="4" borderId="4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31" fillId="4" borderId="35" xfId="0" applyFont="1" applyFill="1" applyBorder="1" applyAlignment="1">
      <alignment horizontal="center" vertical="center" shrinkToFit="1"/>
    </xf>
    <xf numFmtId="0" fontId="31" fillId="4" borderId="46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center"/>
    </xf>
    <xf numFmtId="0" fontId="31" fillId="4" borderId="47" xfId="0" applyFont="1" applyFill="1" applyBorder="1" applyAlignment="1">
      <alignment horizontal="center" vertical="center" shrinkToFit="1"/>
    </xf>
    <xf numFmtId="188" fontId="31" fillId="4" borderId="4" xfId="2" applyNumberFormat="1" applyFont="1" applyFill="1" applyBorder="1" applyAlignment="1">
      <alignment horizontal="center" vertical="center" shrinkToFit="1"/>
    </xf>
    <xf numFmtId="188" fontId="31" fillId="4" borderId="6" xfId="2" applyNumberFormat="1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6" fillId="0" borderId="50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5" fillId="0" borderId="52" xfId="0" applyFont="1" applyBorder="1" applyAlignment="1">
      <alignment horizontal="right"/>
    </xf>
    <xf numFmtId="0" fontId="5" fillId="4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4" borderId="10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45" xfId="0" applyFont="1" applyFill="1" applyBorder="1" applyAlignment="1">
      <alignment horizontal="center" vertical="top"/>
    </xf>
    <xf numFmtId="0" fontId="6" fillId="0" borderId="2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4" borderId="5" xfId="16" applyFont="1" applyFill="1" applyBorder="1" applyAlignment="1">
      <alignment horizontal="center" vertical="center" wrapText="1"/>
    </xf>
    <xf numFmtId="0" fontId="9" fillId="4" borderId="4" xfId="16" applyFont="1" applyFill="1" applyBorder="1" applyAlignment="1">
      <alignment horizontal="center" vertical="center" wrapText="1"/>
    </xf>
    <xf numFmtId="0" fontId="9" fillId="4" borderId="54" xfId="16" applyFont="1" applyFill="1" applyBorder="1" applyAlignment="1">
      <alignment horizontal="center"/>
    </xf>
    <xf numFmtId="0" fontId="9" fillId="4" borderId="5" xfId="16" applyFont="1" applyFill="1" applyBorder="1" applyAlignment="1">
      <alignment horizontal="center"/>
    </xf>
    <xf numFmtId="0" fontId="9" fillId="4" borderId="5" xfId="16" applyFont="1" applyFill="1" applyBorder="1" applyAlignment="1">
      <alignment horizontal="center" vertical="center"/>
    </xf>
    <xf numFmtId="0" fontId="9" fillId="4" borderId="4" xfId="16" applyFont="1" applyFill="1" applyBorder="1" applyAlignment="1">
      <alignment horizontal="center" vertical="center"/>
    </xf>
    <xf numFmtId="0" fontId="9" fillId="4" borderId="54" xfId="16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shrinkToFit="1"/>
    </xf>
    <xf numFmtId="0" fontId="31" fillId="4" borderId="6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47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4" borderId="5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4" fillId="4" borderId="54" xfId="0" applyFont="1" applyFill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/>
    </xf>
    <xf numFmtId="0" fontId="34" fillId="4" borderId="4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45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right"/>
    </xf>
    <xf numFmtId="0" fontId="5" fillId="0" borderId="5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4" borderId="46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4" xfId="23" applyFont="1" applyBorder="1" applyAlignment="1">
      <alignment horizontal="center" vertical="center" wrapText="1"/>
    </xf>
    <xf numFmtId="207" fontId="46" fillId="0" borderId="0" xfId="2" applyNumberFormat="1" applyFont="1" applyAlignment="1">
      <alignment horizontal="center" vertical="center"/>
    </xf>
    <xf numFmtId="0" fontId="9" fillId="0" borderId="5" xfId="23" applyFont="1" applyBorder="1" applyAlignment="1">
      <alignment horizontal="center" vertical="center" wrapText="1"/>
    </xf>
    <xf numFmtId="0" fontId="9" fillId="0" borderId="10" xfId="23" applyFont="1" applyBorder="1" applyAlignment="1">
      <alignment horizontal="center" vertical="center" wrapText="1"/>
    </xf>
    <xf numFmtId="0" fontId="9" fillId="0" borderId="54" xfId="23" applyFont="1" applyBorder="1" applyAlignment="1">
      <alignment horizontal="center" vertical="center" wrapText="1"/>
    </xf>
    <xf numFmtId="0" fontId="9" fillId="0" borderId="13" xfId="23" applyFont="1" applyBorder="1" applyAlignment="1">
      <alignment horizontal="center" vertical="center" wrapText="1"/>
    </xf>
    <xf numFmtId="0" fontId="9" fillId="0" borderId="46" xfId="23" applyFont="1" applyBorder="1" applyAlignment="1">
      <alignment horizontal="center" vertical="center" wrapText="1"/>
    </xf>
    <xf numFmtId="0" fontId="9" fillId="0" borderId="47" xfId="23" applyFont="1" applyBorder="1" applyAlignment="1">
      <alignment horizontal="center"/>
    </xf>
    <xf numFmtId="0" fontId="9" fillId="0" borderId="2" xfId="23" applyFont="1" applyBorder="1" applyAlignment="1">
      <alignment horizontal="center"/>
    </xf>
    <xf numFmtId="0" fontId="9" fillId="0" borderId="6" xfId="23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0" borderId="1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31" fillId="0" borderId="35" xfId="0" applyFont="1" applyBorder="1" applyAlignment="1">
      <alignment horizontal="left"/>
    </xf>
    <xf numFmtId="0" fontId="32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5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50" fillId="0" borderId="12" xfId="0" applyFont="1" applyFill="1" applyBorder="1" applyAlignment="1">
      <alignment horizontal="left" vertical="center" indent="3"/>
    </xf>
    <xf numFmtId="0" fontId="6" fillId="0" borderId="0" xfId="0" applyFont="1" applyFill="1" applyBorder="1" applyAlignment="1">
      <alignment horizontal="left" vertical="center" indent="3"/>
    </xf>
    <xf numFmtId="0" fontId="6" fillId="0" borderId="44" xfId="0" applyFont="1" applyFill="1" applyBorder="1" applyAlignment="1">
      <alignment horizontal="left" vertical="center" indent="3"/>
    </xf>
    <xf numFmtId="0" fontId="6" fillId="0" borderId="13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6" fillId="0" borderId="13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6" fillId="0" borderId="13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54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/>
    </xf>
    <xf numFmtId="0" fontId="6" fillId="0" borderId="54" xfId="0" applyFont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left" vertical="top" indent="2"/>
    </xf>
    <xf numFmtId="49" fontId="6" fillId="0" borderId="2" xfId="0" applyNumberFormat="1" applyFont="1" applyBorder="1" applyAlignment="1">
      <alignment horizontal="left" vertical="top" indent="2"/>
    </xf>
    <xf numFmtId="49" fontId="6" fillId="0" borderId="45" xfId="0" applyNumberFormat="1" applyFont="1" applyBorder="1" applyAlignment="1">
      <alignment horizontal="left" vertical="top" indent="2"/>
    </xf>
    <xf numFmtId="49" fontId="6" fillId="0" borderId="3" xfId="0" applyNumberFormat="1" applyFont="1" applyBorder="1" applyAlignment="1">
      <alignment horizontal="left" vertical="top" indent="2"/>
    </xf>
    <xf numFmtId="2" fontId="6" fillId="0" borderId="47" xfId="0" applyNumberFormat="1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center" vertical="top"/>
    </xf>
    <xf numFmtId="2" fontId="6" fillId="0" borderId="45" xfId="0" applyNumberFormat="1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top"/>
    </xf>
    <xf numFmtId="2" fontId="6" fillId="0" borderId="47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2" fontId="6" fillId="0" borderId="45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/>
    </xf>
    <xf numFmtId="2" fontId="6" fillId="0" borderId="3" xfId="0" applyNumberFormat="1" applyFont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left" vertical="top" indent="4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top"/>
    </xf>
    <xf numFmtId="0" fontId="51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5" fillId="0" borderId="47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5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49" fontId="9" fillId="3" borderId="47" xfId="0" applyNumberFormat="1" applyFont="1" applyFill="1" applyBorder="1" applyAlignment="1">
      <alignment horizontal="center" vertical="center" wrapText="1"/>
    </xf>
    <xf numFmtId="49" fontId="9" fillId="3" borderId="45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 wrapText="1"/>
    </xf>
    <xf numFmtId="2" fontId="6" fillId="0" borderId="47" xfId="0" applyNumberFormat="1" applyFont="1" applyBorder="1" applyAlignment="1">
      <alignment horizontal="center"/>
    </xf>
    <xf numFmtId="2" fontId="6" fillId="0" borderId="4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top" indent="2"/>
    </xf>
    <xf numFmtId="49" fontId="6" fillId="0" borderId="3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11" xfId="0" applyNumberFormat="1" applyFont="1" applyBorder="1" applyAlignment="1">
      <alignment horizontal="left"/>
    </xf>
    <xf numFmtId="49" fontId="5" fillId="3" borderId="5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 vertical="top" wrapText="1"/>
    </xf>
    <xf numFmtId="49" fontId="6" fillId="0" borderId="3" xfId="0" applyNumberFormat="1" applyFont="1" applyBorder="1" applyAlignment="1">
      <alignment horizontal="left" indent="2"/>
    </xf>
    <xf numFmtId="49" fontId="6" fillId="0" borderId="35" xfId="0" applyNumberFormat="1" applyFont="1" applyBorder="1" applyAlignment="1">
      <alignment horizontal="left" indent="5"/>
    </xf>
    <xf numFmtId="49" fontId="5" fillId="0" borderId="0" xfId="0" applyNumberFormat="1" applyFont="1" applyAlignment="1">
      <alignment horizontal="center"/>
    </xf>
    <xf numFmtId="49" fontId="6" fillId="0" borderId="47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4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4">
    <cellStyle name="75" xfId="1"/>
    <cellStyle name="Comma 2" xfId="3"/>
    <cellStyle name="Comma 3" xfId="22"/>
    <cellStyle name="Comma_เอกสารชี้แจงงบประมาณ ปี 2554 กรมอนามัย กท.สธ" xfId="4"/>
    <cellStyle name="Header1" xfId="5"/>
    <cellStyle name="Header2" xfId="6"/>
    <cellStyle name="Hyperlink" xfId="7" builtinId="8"/>
    <cellStyle name="Normal 2" xfId="8"/>
    <cellStyle name="Normal 3" xfId="9"/>
    <cellStyle name="Normal_เอกสารชี้แจงงบประมาณ ปี 2554 กรมอนามัย กท.สธ" xfId="10"/>
    <cellStyle name="เครื่องหมายจุลภาค" xfId="2" builtinId="3"/>
    <cellStyle name="เครื่องหมายจุลภาค 2" xfId="11"/>
    <cellStyle name="เครื่องหมายจุลภาค 3" xfId="12"/>
    <cellStyle name="น้บะภฒ_95" xfId="13"/>
    <cellStyle name="ปกติ" xfId="0" builtinId="0"/>
    <cellStyle name="ปกติ 2" xfId="14"/>
    <cellStyle name="ปกติ 3" xfId="15"/>
    <cellStyle name="ปกติ_2-ประชาสัมพันธ์ ปี 53 (แก้ไขตามระบบ)" xfId="16"/>
    <cellStyle name="ปกติ_แบบฟอร์มกรรมาธิการฯ 59-2" xfId="23"/>
    <cellStyle name="ฤธถ [0]_95" xfId="17"/>
    <cellStyle name="ฤธถ_95" xfId="18"/>
    <cellStyle name="ล๋ศญ [0]_95" xfId="19"/>
    <cellStyle name="ล๋ศญ_95" xfId="20"/>
    <cellStyle name="วฅมุ_4ฟ๙ฝวภ๛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10958</xdr:colOff>
      <xdr:row>16</xdr:row>
      <xdr:rowOff>306552</xdr:rowOff>
    </xdr:from>
    <xdr:to>
      <xdr:col>10</xdr:col>
      <xdr:colOff>284664</xdr:colOff>
      <xdr:row>16</xdr:row>
      <xdr:rowOff>306552</xdr:rowOff>
    </xdr:to>
    <xdr:cxnSp macro="">
      <xdr:nvCxnSpPr>
        <xdr:cNvPr id="5" name="ตัวเชื่อมต่อตรง 4"/>
        <xdr:cNvCxnSpPr/>
      </xdr:nvCxnSpPr>
      <xdr:spPr>
        <a:xfrm>
          <a:off x="4915786" y="6437586"/>
          <a:ext cx="1499912" cy="0"/>
        </a:xfrm>
        <a:prstGeom prst="line">
          <a:avLst/>
        </a:prstGeom>
        <a:ln w="190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229916</xdr:colOff>
      <xdr:row>16</xdr:row>
      <xdr:rowOff>306552</xdr:rowOff>
    </xdr:from>
    <xdr:to>
      <xdr:col>6</xdr:col>
      <xdr:colOff>580260</xdr:colOff>
      <xdr:row>16</xdr:row>
      <xdr:rowOff>306552</xdr:rowOff>
    </xdr:to>
    <xdr:cxnSp macro="">
      <xdr:nvCxnSpPr>
        <xdr:cNvPr id="7" name="ตัวเชื่อมต่อตรง 6"/>
        <xdr:cNvCxnSpPr/>
      </xdr:nvCxnSpPr>
      <xdr:spPr>
        <a:xfrm>
          <a:off x="3908537" y="6437586"/>
          <a:ext cx="350344" cy="0"/>
        </a:xfrm>
        <a:prstGeom prst="line">
          <a:avLst/>
        </a:prstGeom>
        <a:ln w="190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197069</xdr:colOff>
      <xdr:row>16</xdr:row>
      <xdr:rowOff>284656</xdr:rowOff>
    </xdr:from>
    <xdr:to>
      <xdr:col>11</xdr:col>
      <xdr:colOff>547413</xdr:colOff>
      <xdr:row>16</xdr:row>
      <xdr:rowOff>284656</xdr:rowOff>
    </xdr:to>
    <xdr:cxnSp macro="">
      <xdr:nvCxnSpPr>
        <xdr:cNvPr id="12" name="ตัวเชื่อมต่อตรง 11"/>
        <xdr:cNvCxnSpPr/>
      </xdr:nvCxnSpPr>
      <xdr:spPr>
        <a:xfrm>
          <a:off x="6941207" y="6415690"/>
          <a:ext cx="350344" cy="0"/>
        </a:xfrm>
        <a:prstGeom prst="line">
          <a:avLst/>
        </a:prstGeom>
        <a:ln w="1905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590550</xdr:colOff>
      <xdr:row>1</xdr:row>
      <xdr:rowOff>133350</xdr:rowOff>
    </xdr:from>
    <xdr:to>
      <xdr:col>7</xdr:col>
      <xdr:colOff>466725</xdr:colOff>
      <xdr:row>6</xdr:row>
      <xdr:rowOff>76200</xdr:rowOff>
    </xdr:to>
    <xdr:pic>
      <xdr:nvPicPr>
        <xdr:cNvPr id="6" name="รูปภาพ 10" descr="Logo_PNG 735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514350"/>
          <a:ext cx="17049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122142</xdr:colOff>
      <xdr:row>21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00925" y="6543675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122142</xdr:colOff>
      <xdr:row>21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400925" y="6543675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122142</xdr:colOff>
      <xdr:row>1</xdr:row>
      <xdr:rowOff>38100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7400925" y="266700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122142</xdr:colOff>
      <xdr:row>1</xdr:row>
      <xdr:rowOff>38100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7400925" y="266700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38100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38100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38100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38100</xdr:rowOff>
    </xdr:to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21</xdr:row>
      <xdr:rowOff>0</xdr:rowOff>
    </xdr:from>
    <xdr:to>
      <xdr:col>9</xdr:col>
      <xdr:colOff>198342</xdr:colOff>
      <xdr:row>21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00925" y="6543675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21</xdr:row>
      <xdr:rowOff>0</xdr:rowOff>
    </xdr:from>
    <xdr:to>
      <xdr:col>9</xdr:col>
      <xdr:colOff>198342</xdr:colOff>
      <xdr:row>21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400925" y="6543675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73442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029575" y="65436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1</xdr:row>
      <xdr:rowOff>0</xdr:rowOff>
    </xdr:from>
    <xdr:to>
      <xdr:col>9</xdr:col>
      <xdr:colOff>198342</xdr:colOff>
      <xdr:row>1</xdr:row>
      <xdr:rowOff>38100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7400925" y="266700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1</xdr:row>
      <xdr:rowOff>0</xdr:rowOff>
    </xdr:from>
    <xdr:to>
      <xdr:col>9</xdr:col>
      <xdr:colOff>198342</xdr:colOff>
      <xdr:row>1</xdr:row>
      <xdr:rowOff>38100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7400925" y="266700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80295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22</xdr:row>
      <xdr:rowOff>133350</xdr:rowOff>
    </xdr:from>
    <xdr:to>
      <xdr:col>4</xdr:col>
      <xdr:colOff>485775</xdr:colOff>
      <xdr:row>24</xdr:row>
      <xdr:rowOff>76200</xdr:rowOff>
    </xdr:to>
    <xdr:sp macro="" textlink="">
      <xdr:nvSpPr>
        <xdr:cNvPr id="2" name="รูปห้าเหลี่ยม 1"/>
        <xdr:cNvSpPr/>
      </xdr:nvSpPr>
      <xdr:spPr>
        <a:xfrm>
          <a:off x="809625" y="5772150"/>
          <a:ext cx="2114550" cy="476250"/>
        </a:xfrm>
        <a:prstGeom prst="homePlate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ต้นน้ำ</a:t>
          </a:r>
        </a:p>
      </xdr:txBody>
    </xdr:sp>
    <xdr:clientData/>
  </xdr:twoCellAnchor>
  <xdr:twoCellAnchor>
    <xdr:from>
      <xdr:col>11</xdr:col>
      <xdr:colOff>161925</xdr:colOff>
      <xdr:row>22</xdr:row>
      <xdr:rowOff>180975</xdr:rowOff>
    </xdr:from>
    <xdr:to>
      <xdr:col>14</xdr:col>
      <xdr:colOff>447675</xdr:colOff>
      <xdr:row>24</xdr:row>
      <xdr:rowOff>123825</xdr:rowOff>
    </xdr:to>
    <xdr:sp macro="" textlink="">
      <xdr:nvSpPr>
        <xdr:cNvPr id="4" name="รูปห้าเหลี่ยม 3"/>
        <xdr:cNvSpPr/>
      </xdr:nvSpPr>
      <xdr:spPr>
        <a:xfrm>
          <a:off x="6867525" y="5819775"/>
          <a:ext cx="2114550" cy="476250"/>
        </a:xfrm>
        <a:prstGeom prst="homePlate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ปลายน้ำ</a:t>
          </a:r>
        </a:p>
      </xdr:txBody>
    </xdr:sp>
    <xdr:clientData/>
  </xdr:twoCellAnchor>
  <xdr:twoCellAnchor>
    <xdr:from>
      <xdr:col>6</xdr:col>
      <xdr:colOff>200025</xdr:colOff>
      <xdr:row>22</xdr:row>
      <xdr:rowOff>133350</xdr:rowOff>
    </xdr:from>
    <xdr:to>
      <xdr:col>9</xdr:col>
      <xdr:colOff>485775</xdr:colOff>
      <xdr:row>24</xdr:row>
      <xdr:rowOff>76200</xdr:rowOff>
    </xdr:to>
    <xdr:sp macro="" textlink="">
      <xdr:nvSpPr>
        <xdr:cNvPr id="5" name="รูปห้าเหลี่ยม 4"/>
        <xdr:cNvSpPr/>
      </xdr:nvSpPr>
      <xdr:spPr>
        <a:xfrm>
          <a:off x="809625" y="5772150"/>
          <a:ext cx="2114550" cy="476250"/>
        </a:xfrm>
        <a:prstGeom prst="homePlate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กลางน้ำ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127000</xdr:colOff>
      <xdr:row>58</xdr:row>
      <xdr:rowOff>277814</xdr:rowOff>
    </xdr:from>
    <xdr:to>
      <xdr:col>14</xdr:col>
      <xdr:colOff>539750</xdr:colOff>
      <xdr:row>58</xdr:row>
      <xdr:rowOff>277814</xdr:rowOff>
    </xdr:to>
    <xdr:cxnSp macro="">
      <xdr:nvCxnSpPr>
        <xdr:cNvPr id="7" name="ตัวเชื่อมต่อตรง 6"/>
        <xdr:cNvCxnSpPr/>
      </xdr:nvCxnSpPr>
      <xdr:spPr>
        <a:xfrm>
          <a:off x="7929563" y="15827377"/>
          <a:ext cx="10239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27</xdr:row>
      <xdr:rowOff>38100</xdr:rowOff>
    </xdr:from>
    <xdr:to>
      <xdr:col>6</xdr:col>
      <xdr:colOff>1888672</xdr:colOff>
      <xdr:row>29</xdr:row>
      <xdr:rowOff>219075</xdr:rowOff>
    </xdr:to>
    <xdr:sp macro="" textlink="">
      <xdr:nvSpPr>
        <xdr:cNvPr id="2" name="คำบรรยายภาพแบบลูกศรลง 1"/>
        <xdr:cNvSpPr/>
      </xdr:nvSpPr>
      <xdr:spPr>
        <a:xfrm>
          <a:off x="7200900" y="6296025"/>
          <a:ext cx="1221922" cy="71437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26</xdr:row>
      <xdr:rowOff>57150</xdr:rowOff>
    </xdr:from>
    <xdr:to>
      <xdr:col>8</xdr:col>
      <xdr:colOff>1593397</xdr:colOff>
      <xdr:row>29</xdr:row>
      <xdr:rowOff>244248</xdr:rowOff>
    </xdr:to>
    <xdr:sp macro="" textlink="">
      <xdr:nvSpPr>
        <xdr:cNvPr id="2" name="คำบรรยายภาพแบบลูกศรลง 1"/>
        <xdr:cNvSpPr/>
      </xdr:nvSpPr>
      <xdr:spPr>
        <a:xfrm>
          <a:off x="8067675" y="6991350"/>
          <a:ext cx="1221922" cy="987198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29</xdr:row>
      <xdr:rowOff>28574</xdr:rowOff>
    </xdr:from>
    <xdr:to>
      <xdr:col>7</xdr:col>
      <xdr:colOff>1802947</xdr:colOff>
      <xdr:row>31</xdr:row>
      <xdr:rowOff>158522</xdr:rowOff>
    </xdr:to>
    <xdr:sp macro="" textlink="">
      <xdr:nvSpPr>
        <xdr:cNvPr id="2" name="คำบรรยายภาพแบบลูกศรลง 1"/>
        <xdr:cNvSpPr/>
      </xdr:nvSpPr>
      <xdr:spPr>
        <a:xfrm>
          <a:off x="7467600" y="7086599"/>
          <a:ext cx="1221922" cy="634773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1171575</xdr:colOff>
      <xdr:row>32</xdr:row>
      <xdr:rowOff>66675</xdr:rowOff>
    </xdr:from>
    <xdr:to>
      <xdr:col>8</xdr:col>
      <xdr:colOff>2266951</xdr:colOff>
      <xdr:row>34</xdr:row>
      <xdr:rowOff>209550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9286875" y="7219950"/>
          <a:ext cx="1095376" cy="647700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458164</xdr:colOff>
      <xdr:row>37</xdr:row>
      <xdr:rowOff>132626</xdr:rowOff>
    </xdr:from>
    <xdr:to>
      <xdr:col>9</xdr:col>
      <xdr:colOff>1563306</xdr:colOff>
      <xdr:row>40</xdr:row>
      <xdr:rowOff>72343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9754082" y="8500158"/>
          <a:ext cx="1105142" cy="711362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1562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21</xdr:row>
      <xdr:rowOff>0</xdr:rowOff>
    </xdr:from>
    <xdr:to>
      <xdr:col>9</xdr:col>
      <xdr:colOff>198342</xdr:colOff>
      <xdr:row>21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8410575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71562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21</xdr:row>
      <xdr:rowOff>0</xdr:rowOff>
    </xdr:from>
    <xdr:to>
      <xdr:col>9</xdr:col>
      <xdr:colOff>198342</xdr:colOff>
      <xdr:row>21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382125" y="8410575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71562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21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71562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01077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01077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01077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76200</xdr:colOff>
      <xdr:row>21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010775" y="84105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1</xdr:row>
      <xdr:rowOff>0</xdr:rowOff>
    </xdr:from>
    <xdr:to>
      <xdr:col>9</xdr:col>
      <xdr:colOff>198342</xdr:colOff>
      <xdr:row>1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9382125" y="266700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1</xdr:row>
      <xdr:rowOff>0</xdr:rowOff>
    </xdr:from>
    <xdr:to>
      <xdr:col>9</xdr:col>
      <xdr:colOff>198342</xdr:colOff>
      <xdr:row>1</xdr:row>
      <xdr:rowOff>38100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9382125" y="266700"/>
          <a:ext cx="12214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00107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00107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00107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38100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0010775" y="2667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27</xdr:row>
      <xdr:rowOff>95250</xdr:rowOff>
    </xdr:from>
    <xdr:to>
      <xdr:col>9</xdr:col>
      <xdr:colOff>1533767</xdr:colOff>
      <xdr:row>29</xdr:row>
      <xdr:rowOff>238125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7724775" y="7010400"/>
          <a:ext cx="1000367" cy="67627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1066800</xdr:colOff>
      <xdr:row>29</xdr:row>
      <xdr:rowOff>57150</xdr:rowOff>
    </xdr:from>
    <xdr:to>
      <xdr:col>9</xdr:col>
      <xdr:colOff>2171942</xdr:colOff>
      <xdr:row>31</xdr:row>
      <xdr:rowOff>228600</xdr:rowOff>
    </xdr:to>
    <xdr:sp macro="" textlink="">
      <xdr:nvSpPr>
        <xdr:cNvPr id="2" name="คำบรรยายภาพแบบลูกศรลง 1"/>
        <xdr:cNvSpPr/>
      </xdr:nvSpPr>
      <xdr:spPr>
        <a:xfrm flipH="1">
          <a:off x="8201025" y="7172325"/>
          <a:ext cx="1105142" cy="676275"/>
        </a:xfrm>
        <a:prstGeom prst="downArrowCallou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2400">
              <a:ln>
                <a:solidFill>
                  <a:srgbClr val="C00000"/>
                </a:solidFill>
              </a:ln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ตัวอย่าง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Desktop/&#3615;&#3629;&#3619;&#3660;&#3617;&#3588;&#3635;&#3586;&#3629;&#3611;&#3637;%2055%20&#3614;&#3637;&#3656;&#3650;&#3629;&#365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591;&#3610;&#3611;&#3619;&#3632;&#3617;&#3634;&#3603;%2057/&#3585;&#3619;&#3617;&#3629;&#3609;&#3634;&#3617;&#3633;&#3618;/&#3615;&#3629;&#3619;&#3660;&#3617;&#3588;&#3635;&#3586;&#3629;&#3611;&#3637;%2055%20&#3614;&#3637;&#3656;&#3650;&#3629;&#365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สรุป(2)"/>
      <sheetName val="อัตรากำลัง"/>
      <sheetName val="สรุปผลงาน"/>
      <sheetName val="ผลงานข้อสังเกต53"/>
      <sheetName val="7"/>
      <sheetName val="รวม ใช้"/>
      <sheetName val="รวมใหม่"/>
      <sheetName val="งด."/>
      <sheetName val="สรุปดำเนินงาน"/>
      <sheetName val="รายละเอียดำเนินงาน"/>
      <sheetName val="8"/>
      <sheetName val="สรุปอบรม"/>
      <sheetName val="สรุปปชส1"/>
      <sheetName val="อบรม"/>
      <sheetName val="ปชส1"/>
      <sheetName val="สิ่งพิมพ์1"/>
      <sheetName val="ตปท."/>
      <sheetName val="วิจัย ใหม่ (2)"/>
      <sheetName val="จ้างเหมา1"/>
      <sheetName val="ค่าใช้จ่ายปรับใหม่(3)"/>
      <sheetName val="ค่าเช่ารถ"/>
      <sheetName val="ค่าเช่าบ้าน"/>
      <sheetName val="รถ"/>
      <sheetName val="ค่าตอบแทนรถ"/>
      <sheetName val="งด. ที่เหลือ"/>
      <sheetName val="สิ่งพิมพ์ศูนย์เด็กเล็ก"/>
      <sheetName val="อน."/>
      <sheetName val="สรุปอุดหนุน"/>
      <sheetName val="รายละเอียดอุดหนุน"/>
      <sheetName val="8 (2)"/>
      <sheetName val="สรุปทปษ"/>
      <sheetName val="ทปษ"/>
      <sheetName val="รายละอียด อน"/>
      <sheetName val="อน.ที่เหลือ"/>
      <sheetName val="รจอ."/>
      <sheetName val="สรุปรายจ่ายอื่น"/>
      <sheetName val="รายละเอียดรายจ่ายอื่น"/>
      <sheetName val="8 (3)"/>
      <sheetName val="สรุปตปท"/>
      <sheetName val="ตปท"/>
      <sheetName val="สรุปวิจัย"/>
      <sheetName val="วิจัย"/>
      <sheetName val="Sheet5"/>
      <sheetName val="สิ่งพิมพ์ (เก่า)"/>
      <sheetName val="ปชส (เก่า)"/>
      <sheetName val="สาร"/>
      <sheetName val="รวม ไม่ใช้"/>
      <sheetName val="ปชส"/>
      <sheetName val="ค่าเช่ารถยนต์"/>
      <sheetName val="รวม ใช้ (ไม่ใช้)"/>
      <sheetName val="อบรม ไม่ใช้"/>
      <sheetName val="วิจัย ไม่ใช้"/>
      <sheetName val="สรุปปชส"/>
      <sheetName val="ปชสใหม่"/>
      <sheetName val="สิ่งพิมพ์"/>
      <sheetName val="จ้างเหมา"/>
      <sheetName val="ค่าใช้จ่าย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สรุป(2)"/>
      <sheetName val="อัตรากำลัง"/>
      <sheetName val="สรุปผลงาน"/>
      <sheetName val="ผลงานข้อสังเกต53"/>
      <sheetName val="7"/>
      <sheetName val="รวม ใช้"/>
      <sheetName val="รวมใหม่"/>
      <sheetName val="งด."/>
      <sheetName val="สรุปดำเนินงาน"/>
      <sheetName val="รายละเอียดำเนินงาน"/>
      <sheetName val="8"/>
      <sheetName val="สรุปอบรม"/>
      <sheetName val="สรุปปชส1"/>
      <sheetName val="อบรม"/>
      <sheetName val="ปชส1"/>
      <sheetName val="สิ่งพิมพ์1"/>
      <sheetName val="ตปท."/>
      <sheetName val="วิจัย ใหม่ (2)"/>
      <sheetName val="จ้างเหมา1"/>
      <sheetName val="ค่าใช้จ่ายปรับใหม่(3)"/>
      <sheetName val="ค่าเช่ารถ"/>
      <sheetName val="ค่าเช่าบ้าน"/>
      <sheetName val="รถ"/>
      <sheetName val="ค่าตอบแทนรถ"/>
      <sheetName val="งด. ที่เหลือ"/>
      <sheetName val="สิ่งพิมพ์ศูนย์เด็กเล็ก"/>
      <sheetName val="อน."/>
      <sheetName val="สรุปอุดหนุน"/>
      <sheetName val="รายละเอียดอุดหนุน"/>
      <sheetName val="8 (2)"/>
      <sheetName val="สรุปทปษ"/>
      <sheetName val="ทปษ"/>
      <sheetName val="รายละอียด อน"/>
      <sheetName val="อน.ที่เหลือ"/>
      <sheetName val="รจอ."/>
      <sheetName val="สรุปรายจ่ายอื่น"/>
      <sheetName val="รายละเอียดรายจ่ายอื่น"/>
      <sheetName val="8 (3)"/>
      <sheetName val="สรุปตปท"/>
      <sheetName val="ตปท"/>
      <sheetName val="สรุปวิจัย"/>
      <sheetName val="วิจัย"/>
      <sheetName val="Sheet5"/>
      <sheetName val="สิ่งพิมพ์ (เก่า)"/>
      <sheetName val="ปชส (เก่า)"/>
      <sheetName val="สาร"/>
      <sheetName val="รวม ไม่ใช้"/>
      <sheetName val="ปชส"/>
      <sheetName val="ค่าเช่ารถยนต์"/>
      <sheetName val="รวม ใช้ (ไม่ใช้)"/>
      <sheetName val="อบรม ไม่ใช้"/>
      <sheetName val="วิจัย ไม่ใช้"/>
      <sheetName val="สรุปปชส"/>
      <sheetName val="ปชสใหม่"/>
      <sheetName val="สิ่งพิมพ์"/>
      <sheetName val="จ้างเหมา"/>
      <sheetName val="ค่าใช้จ่าย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M42"/>
  <sheetViews>
    <sheetView tabSelected="1" workbookViewId="0">
      <selection activeCell="C15" sqref="C15"/>
    </sheetView>
  </sheetViews>
  <sheetFormatPr defaultRowHeight="36"/>
  <cols>
    <col min="1" max="16384" width="9.140625" style="196"/>
  </cols>
  <sheetData>
    <row r="1" spans="1:13" ht="30" customHeight="1"/>
    <row r="2" spans="1:13" ht="30" customHeight="1"/>
    <row r="3" spans="1:13" ht="30" customHeight="1"/>
    <row r="4" spans="1:13" ht="30" customHeight="1"/>
    <row r="5" spans="1:13" ht="30" customHeight="1"/>
    <row r="6" spans="1:13" ht="30" customHeight="1"/>
    <row r="7" spans="1:13" ht="30" customHeight="1"/>
    <row r="8" spans="1:13" ht="30" customHeight="1">
      <c r="A8" s="1381" t="s">
        <v>429</v>
      </c>
      <c r="B8" s="1381"/>
      <c r="C8" s="1381"/>
      <c r="D8" s="1381"/>
      <c r="E8" s="1381"/>
      <c r="F8" s="1381"/>
      <c r="G8" s="1381"/>
      <c r="H8" s="1381"/>
      <c r="I8" s="1381"/>
      <c r="J8" s="1381"/>
      <c r="K8" s="1381"/>
      <c r="L8" s="1381"/>
      <c r="M8" s="1381"/>
    </row>
    <row r="9" spans="1:13" ht="30" customHeight="1">
      <c r="A9" s="1382" t="s">
        <v>256</v>
      </c>
      <c r="B9" s="1382"/>
      <c r="C9" s="1382"/>
      <c r="D9" s="1382"/>
      <c r="E9" s="1382"/>
      <c r="F9" s="1382"/>
      <c r="G9" s="1382"/>
      <c r="H9" s="1382"/>
      <c r="I9" s="1382"/>
      <c r="J9" s="1382"/>
      <c r="K9" s="1382"/>
      <c r="L9" s="1382"/>
      <c r="M9" s="1382"/>
    </row>
    <row r="10" spans="1:13" ht="30" customHeight="1">
      <c r="A10" s="1382" t="s">
        <v>78</v>
      </c>
      <c r="B10" s="1382"/>
      <c r="C10" s="1382"/>
      <c r="D10" s="1382"/>
      <c r="E10" s="1382"/>
      <c r="F10" s="1382"/>
      <c r="G10" s="1382"/>
      <c r="H10" s="1382"/>
      <c r="I10" s="1382"/>
      <c r="J10" s="1382"/>
      <c r="K10" s="1382"/>
      <c r="L10" s="1382"/>
      <c r="M10" s="1382"/>
    </row>
    <row r="11" spans="1:13" ht="30" customHeight="1"/>
    <row r="12" spans="1:13" ht="30" customHeight="1"/>
    <row r="13" spans="1:13" ht="30" customHeight="1">
      <c r="L13" s="196" t="s">
        <v>208</v>
      </c>
    </row>
    <row r="14" spans="1:13" ht="30" customHeight="1"/>
    <row r="15" spans="1:13" ht="30" customHeight="1"/>
    <row r="16" spans="1:13" ht="30" customHeight="1"/>
    <row r="17" spans="6:13" s="197" customFormat="1" ht="30" customHeight="1">
      <c r="F17" s="295"/>
      <c r="G17" s="295"/>
      <c r="H17" s="295"/>
      <c r="I17" s="295"/>
      <c r="J17" s="295"/>
      <c r="K17" s="295"/>
      <c r="L17" s="292" t="s">
        <v>209</v>
      </c>
      <c r="M17" s="295"/>
    </row>
    <row r="18" spans="6:13" ht="30" customHeight="1"/>
    <row r="19" spans="6:13" ht="30" customHeight="1"/>
    <row r="20" spans="6:13" ht="30" customHeight="1"/>
    <row r="21" spans="6:13" ht="30" customHeight="1"/>
    <row r="22" spans="6:13" ht="30" customHeight="1"/>
    <row r="23" spans="6:13" ht="30" customHeight="1"/>
    <row r="24" spans="6:13" ht="30" customHeight="1"/>
    <row r="25" spans="6:13" ht="30" customHeight="1"/>
    <row r="26" spans="6:13" ht="30" customHeight="1"/>
    <row r="27" spans="6:13" ht="30" customHeight="1"/>
    <row r="28" spans="6:13" ht="30" customHeight="1"/>
    <row r="29" spans="6:13" ht="30" customHeight="1"/>
    <row r="30" spans="6:13" ht="30" customHeight="1"/>
    <row r="31" spans="6:13" ht="30" customHeight="1"/>
    <row r="32" spans="6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</sheetData>
  <mergeCells count="3">
    <mergeCell ref="A8:M8"/>
    <mergeCell ref="A9:M9"/>
    <mergeCell ref="A10:M10"/>
  </mergeCells>
  <pageMargins left="1.08" right="0.70866141732283472" top="0.74803149606299213" bottom="0.7480314960629921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J30"/>
  <sheetViews>
    <sheetView topLeftCell="A10" zoomScale="112" zoomScaleNormal="112" workbookViewId="0">
      <selection activeCell="J1" sqref="J1"/>
    </sheetView>
  </sheetViews>
  <sheetFormatPr defaultRowHeight="21"/>
  <cols>
    <col min="1" max="1" width="5.7109375" style="2" customWidth="1"/>
    <col min="2" max="2" width="37.140625" style="2" customWidth="1"/>
    <col min="3" max="4" width="11.140625" style="2" customWidth="1"/>
    <col min="5" max="8" width="7.5703125" style="2" customWidth="1"/>
    <col min="9" max="9" width="18.85546875" style="2" customWidth="1"/>
    <col min="10" max="10" width="27.5703125" style="2" customWidth="1"/>
    <col min="11" max="16384" width="9.140625" style="2"/>
  </cols>
  <sheetData>
    <row r="1" spans="1:10">
      <c r="J1" s="1102" t="s">
        <v>595</v>
      </c>
    </row>
    <row r="2" spans="1:10" s="1" customFormat="1">
      <c r="B2" s="1419" t="s">
        <v>447</v>
      </c>
      <c r="C2" s="1419"/>
      <c r="D2" s="1419"/>
      <c r="E2" s="1419"/>
      <c r="F2" s="1419"/>
      <c r="G2" s="1419"/>
      <c r="H2" s="1419"/>
      <c r="I2" s="1419"/>
      <c r="J2" s="1419"/>
    </row>
    <row r="3" spans="1:10" s="1" customFormat="1">
      <c r="A3" s="1" t="str">
        <f>สรุปคำขอ!A3</f>
        <v>หน่วยงาน ...............................................................................</v>
      </c>
      <c r="J3" s="66"/>
    </row>
    <row r="4" spans="1:10" s="1" customFormat="1">
      <c r="J4" s="645"/>
    </row>
    <row r="5" spans="1:10" s="1" customFormat="1">
      <c r="A5" s="312"/>
      <c r="B5" s="1424" t="s">
        <v>379</v>
      </c>
      <c r="C5" s="603" t="s">
        <v>265</v>
      </c>
      <c r="D5" s="602" t="s">
        <v>317</v>
      </c>
      <c r="E5" s="1425" t="s">
        <v>448</v>
      </c>
      <c r="F5" s="1426"/>
      <c r="G5" s="1426"/>
      <c r="H5" s="1426"/>
      <c r="I5" s="1427"/>
      <c r="J5" s="1424" t="s">
        <v>6</v>
      </c>
    </row>
    <row r="6" spans="1:10" s="1" customFormat="1" ht="42">
      <c r="A6" s="315" t="s">
        <v>17</v>
      </c>
      <c r="B6" s="1428"/>
      <c r="C6" s="598" t="s">
        <v>308</v>
      </c>
      <c r="D6" s="315" t="s">
        <v>192</v>
      </c>
      <c r="E6" s="316" t="s">
        <v>54</v>
      </c>
      <c r="F6" s="316" t="s">
        <v>55</v>
      </c>
      <c r="G6" s="316" t="s">
        <v>56</v>
      </c>
      <c r="H6" s="316" t="s">
        <v>57</v>
      </c>
      <c r="I6" s="316" t="s">
        <v>58</v>
      </c>
      <c r="J6" s="1428"/>
    </row>
    <row r="7" spans="1:10" s="1" customFormat="1" ht="21.75" thickBot="1">
      <c r="A7" s="241"/>
      <c r="B7" s="458" t="s">
        <v>37</v>
      </c>
      <c r="C7" s="206"/>
      <c r="D7" s="206"/>
      <c r="E7" s="206"/>
      <c r="F7" s="207"/>
      <c r="G7" s="207"/>
      <c r="H7" s="207"/>
      <c r="I7" s="779">
        <f>I8+I11+I15</f>
        <v>0</v>
      </c>
      <c r="J7" s="207"/>
    </row>
    <row r="8" spans="1:10" ht="22.5" customHeight="1" thickTop="1">
      <c r="A8" s="302">
        <v>1</v>
      </c>
      <c r="B8" s="300" t="s">
        <v>380</v>
      </c>
      <c r="C8" s="301"/>
      <c r="D8" s="301"/>
      <c r="E8" s="300"/>
      <c r="F8" s="299"/>
      <c r="G8" s="299"/>
      <c r="H8" s="299"/>
      <c r="I8" s="831">
        <f>SUM(I9:I10)</f>
        <v>0</v>
      </c>
      <c r="J8" s="299"/>
    </row>
    <row r="9" spans="1:10" ht="22.5" customHeight="1">
      <c r="A9" s="215"/>
      <c r="B9" s="166">
        <v>1</v>
      </c>
      <c r="C9" s="167"/>
      <c r="D9" s="167"/>
      <c r="E9" s="167"/>
      <c r="F9" s="168"/>
      <c r="G9" s="168"/>
      <c r="H9" s="168"/>
      <c r="I9" s="832"/>
      <c r="J9" s="168"/>
    </row>
    <row r="10" spans="1:10" ht="22.5" customHeight="1">
      <c r="A10" s="303"/>
      <c r="B10" s="166">
        <v>2</v>
      </c>
      <c r="C10" s="297"/>
      <c r="D10" s="297"/>
      <c r="E10" s="297"/>
      <c r="F10" s="298"/>
      <c r="G10" s="298"/>
      <c r="H10" s="298"/>
      <c r="I10" s="833"/>
      <c r="J10" s="298"/>
    </row>
    <row r="11" spans="1:10" ht="22.5" customHeight="1">
      <c r="A11" s="304">
        <v>2</v>
      </c>
      <c r="B11" s="305" t="s">
        <v>381</v>
      </c>
      <c r="C11" s="305"/>
      <c r="D11" s="305"/>
      <c r="E11" s="305"/>
      <c r="F11" s="306"/>
      <c r="G11" s="306"/>
      <c r="H11" s="306"/>
      <c r="I11" s="834">
        <f>SUM(I12:I19)</f>
        <v>0</v>
      </c>
      <c r="J11" s="306"/>
    </row>
    <row r="12" spans="1:10" ht="22.5" customHeight="1">
      <c r="A12" s="716"/>
      <c r="B12" s="838">
        <v>1</v>
      </c>
      <c r="C12" s="839"/>
      <c r="D12" s="839"/>
      <c r="E12" s="839"/>
      <c r="F12" s="840"/>
      <c r="G12" s="840"/>
      <c r="H12" s="840"/>
      <c r="I12" s="840"/>
      <c r="J12" s="840"/>
    </row>
    <row r="13" spans="1:10" ht="22.5" customHeight="1">
      <c r="A13" s="67"/>
      <c r="B13" s="213">
        <v>2</v>
      </c>
      <c r="C13" s="169"/>
      <c r="D13" s="169"/>
      <c r="E13" s="169"/>
      <c r="F13" s="72"/>
      <c r="G13" s="72"/>
      <c r="H13" s="72"/>
      <c r="I13" s="72"/>
      <c r="J13" s="72"/>
    </row>
    <row r="14" spans="1:10" ht="22.5" customHeight="1">
      <c r="A14" s="67"/>
      <c r="B14" s="213"/>
      <c r="C14" s="169"/>
      <c r="D14" s="169"/>
      <c r="E14" s="169"/>
      <c r="F14" s="72"/>
      <c r="G14" s="72"/>
      <c r="H14" s="72"/>
      <c r="I14" s="72"/>
      <c r="J14" s="72"/>
    </row>
    <row r="15" spans="1:10" ht="22.5" customHeight="1">
      <c r="A15" s="304">
        <v>3</v>
      </c>
      <c r="B15" s="305" t="s">
        <v>381</v>
      </c>
      <c r="C15" s="305"/>
      <c r="D15" s="305"/>
      <c r="E15" s="305"/>
      <c r="F15" s="306"/>
      <c r="G15" s="306"/>
      <c r="H15" s="306"/>
      <c r="I15" s="834">
        <f>SUM(I16:I23)</f>
        <v>0</v>
      </c>
      <c r="J15" s="306"/>
    </row>
    <row r="16" spans="1:10" ht="22.5" customHeight="1">
      <c r="A16" s="716"/>
      <c r="B16" s="838"/>
      <c r="C16" s="839"/>
      <c r="D16" s="839"/>
      <c r="E16" s="839"/>
      <c r="F16" s="840"/>
      <c r="G16" s="840"/>
      <c r="H16" s="840"/>
      <c r="I16" s="840"/>
      <c r="J16" s="840"/>
    </row>
    <row r="17" spans="1:10" ht="22.5" customHeight="1">
      <c r="A17" s="67"/>
      <c r="B17" s="213"/>
      <c r="C17" s="169"/>
      <c r="D17" s="169"/>
      <c r="E17" s="169"/>
      <c r="F17" s="72"/>
      <c r="G17" s="72"/>
      <c r="H17" s="72"/>
      <c r="I17" s="72"/>
      <c r="J17" s="72"/>
    </row>
    <row r="18" spans="1:10" ht="22.5" customHeight="1">
      <c r="A18" s="67"/>
      <c r="B18" s="213"/>
      <c r="C18" s="169"/>
      <c r="D18" s="169"/>
      <c r="E18" s="169"/>
      <c r="F18" s="72"/>
      <c r="G18" s="72"/>
      <c r="H18" s="72"/>
      <c r="I18" s="72"/>
      <c r="J18" s="72"/>
    </row>
    <row r="19" spans="1:10" ht="22.5" customHeight="1">
      <c r="A19" s="579"/>
      <c r="B19" s="380"/>
      <c r="C19" s="835"/>
      <c r="D19" s="835"/>
      <c r="E19" s="835"/>
      <c r="F19" s="74"/>
      <c r="G19" s="74"/>
      <c r="H19" s="74"/>
      <c r="I19" s="74"/>
      <c r="J19" s="74"/>
    </row>
    <row r="20" spans="1:10" ht="22.5" customHeight="1">
      <c r="B20" s="2" t="s">
        <v>26</v>
      </c>
      <c r="C20" s="296"/>
      <c r="D20" s="296"/>
      <c r="E20" s="296"/>
      <c r="F20" s="57"/>
      <c r="G20" s="57"/>
      <c r="H20" s="57"/>
      <c r="I20" s="57"/>
      <c r="J20" s="57"/>
    </row>
    <row r="21" spans="1:10" ht="22.5" customHeight="1">
      <c r="B21" s="2" t="s">
        <v>27</v>
      </c>
      <c r="C21" s="296"/>
      <c r="D21" s="296"/>
      <c r="E21" s="296"/>
      <c r="F21" s="57"/>
      <c r="G21" s="57"/>
      <c r="H21" s="57"/>
      <c r="I21" s="57"/>
      <c r="J21" s="57"/>
    </row>
    <row r="22" spans="1:10" ht="22.5" customHeight="1">
      <c r="B22" s="296"/>
      <c r="C22" s="296"/>
      <c r="D22" s="296"/>
      <c r="E22" s="296"/>
      <c r="F22" s="57"/>
      <c r="G22" s="57"/>
      <c r="H22" s="57"/>
      <c r="I22" s="57"/>
      <c r="J22" s="57"/>
    </row>
    <row r="23" spans="1:10" ht="22.5" customHeight="1">
      <c r="B23" s="296"/>
      <c r="C23" s="296"/>
      <c r="D23" s="296"/>
      <c r="E23" s="296"/>
      <c r="F23" s="57"/>
      <c r="G23" s="57"/>
      <c r="H23" s="57"/>
      <c r="I23" s="57"/>
      <c r="J23" s="57"/>
    </row>
    <row r="24" spans="1:10" ht="22.5" customHeight="1">
      <c r="B24" s="296"/>
      <c r="C24" s="296"/>
      <c r="D24" s="296"/>
      <c r="E24" s="296"/>
      <c r="F24" s="57"/>
      <c r="G24" s="57"/>
      <c r="H24" s="57"/>
      <c r="I24" s="57"/>
      <c r="J24" s="57"/>
    </row>
    <row r="25" spans="1:10" ht="22.5" customHeight="1">
      <c r="B25" s="296"/>
      <c r="C25" s="296"/>
      <c r="D25" s="296"/>
      <c r="E25" s="296"/>
      <c r="F25" s="57"/>
      <c r="G25" s="57"/>
      <c r="H25" s="57"/>
      <c r="I25" s="57"/>
      <c r="J25" s="57"/>
    </row>
    <row r="26" spans="1:10" ht="22.5" customHeight="1">
      <c r="B26" s="296"/>
      <c r="C26" s="296"/>
      <c r="D26" s="296"/>
      <c r="E26" s="296"/>
      <c r="F26" s="57"/>
      <c r="G26" s="57"/>
      <c r="H26" s="57"/>
      <c r="I26" s="57"/>
      <c r="J26" s="57"/>
    </row>
    <row r="27" spans="1:10" ht="22.5" customHeight="1">
      <c r="B27" s="296"/>
      <c r="C27" s="296"/>
      <c r="D27" s="296"/>
      <c r="E27" s="296"/>
      <c r="F27" s="57"/>
      <c r="G27" s="57"/>
      <c r="H27" s="57"/>
      <c r="I27" s="57"/>
      <c r="J27" s="57"/>
    </row>
    <row r="28" spans="1:10" ht="22.5" customHeight="1">
      <c r="B28" s="296"/>
      <c r="C28" s="296"/>
      <c r="D28" s="296"/>
      <c r="E28" s="296"/>
      <c r="F28" s="57"/>
      <c r="G28" s="57"/>
      <c r="H28" s="57"/>
      <c r="I28" s="57"/>
      <c r="J28" s="57"/>
    </row>
    <row r="29" spans="1:10" ht="22.5" customHeight="1">
      <c r="B29" s="296"/>
      <c r="C29" s="296"/>
      <c r="D29" s="296"/>
      <c r="E29" s="296"/>
      <c r="F29" s="57"/>
      <c r="G29" s="57"/>
      <c r="H29" s="57"/>
      <c r="I29" s="57"/>
      <c r="J29" s="57"/>
    </row>
    <row r="30" spans="1:10" ht="22.5" customHeight="1">
      <c r="B30" s="296"/>
      <c r="C30" s="296"/>
      <c r="D30" s="296"/>
      <c r="E30" s="296"/>
      <c r="F30" s="57"/>
      <c r="G30" s="57"/>
      <c r="H30" s="57"/>
      <c r="I30" s="57"/>
      <c r="J30" s="57"/>
    </row>
  </sheetData>
  <mergeCells count="4">
    <mergeCell ref="B2:J2"/>
    <mergeCell ref="B5:B6"/>
    <mergeCell ref="J5:J6"/>
    <mergeCell ref="E5:I5"/>
  </mergeCells>
  <phoneticPr fontId="2" type="noConversion"/>
  <pageMargins left="0.45" right="0.15" top="0.51" bottom="0.51181102362204722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I42"/>
  <sheetViews>
    <sheetView workbookViewId="0">
      <selection activeCell="B16" sqref="B16"/>
    </sheetView>
  </sheetViews>
  <sheetFormatPr defaultRowHeight="21"/>
  <cols>
    <col min="1" max="1" width="5.42578125" style="65" customWidth="1"/>
    <col min="2" max="2" width="30.28515625" style="5" customWidth="1"/>
    <col min="3" max="4" width="13.5703125" style="5" customWidth="1"/>
    <col min="5" max="6" width="10.5703125" style="5" customWidth="1"/>
    <col min="7" max="8" width="15.7109375" style="5" customWidth="1"/>
    <col min="9" max="9" width="27" style="5" customWidth="1"/>
  </cols>
  <sheetData>
    <row r="1" spans="1:9">
      <c r="I1" s="1102" t="s">
        <v>596</v>
      </c>
    </row>
    <row r="2" spans="1:9" s="9" customFormat="1">
      <c r="A2" s="65"/>
      <c r="B2" s="1419" t="s">
        <v>449</v>
      </c>
      <c r="C2" s="1419"/>
      <c r="D2" s="1419"/>
      <c r="E2" s="1419"/>
      <c r="F2" s="1419"/>
      <c r="G2" s="1419"/>
      <c r="H2" s="1419"/>
      <c r="I2" s="1419"/>
    </row>
    <row r="3" spans="1:9" ht="18.75">
      <c r="A3" s="6" t="str">
        <f>สรุปคำขอ!A3</f>
        <v>หน่วยงาน ...............................................................................</v>
      </c>
      <c r="C3" s="6"/>
      <c r="D3" s="6"/>
      <c r="E3" s="6"/>
      <c r="F3" s="6"/>
      <c r="G3" s="6"/>
      <c r="H3" s="6"/>
      <c r="I3" s="10"/>
    </row>
    <row r="4" spans="1:9">
      <c r="A4" s="1428" t="s">
        <v>17</v>
      </c>
      <c r="B4" s="1420" t="s">
        <v>39</v>
      </c>
      <c r="C4" s="603" t="s">
        <v>265</v>
      </c>
      <c r="D4" s="602" t="s">
        <v>317</v>
      </c>
      <c r="E4" s="1421" t="s">
        <v>446</v>
      </c>
      <c r="F4" s="1422"/>
      <c r="G4" s="1422"/>
      <c r="H4" s="1423"/>
      <c r="I4" s="1420" t="s">
        <v>6</v>
      </c>
    </row>
    <row r="5" spans="1:9" ht="37.5">
      <c r="A5" s="1429"/>
      <c r="B5" s="1420"/>
      <c r="C5" s="598" t="s">
        <v>308</v>
      </c>
      <c r="D5" s="315" t="s">
        <v>192</v>
      </c>
      <c r="E5" s="318" t="s">
        <v>49</v>
      </c>
      <c r="F5" s="318" t="s">
        <v>104</v>
      </c>
      <c r="G5" s="318" t="s">
        <v>110</v>
      </c>
      <c r="H5" s="318" t="s">
        <v>109</v>
      </c>
      <c r="I5" s="1420"/>
    </row>
    <row r="6" spans="1:9" ht="21.75" thickBot="1">
      <c r="A6" s="239"/>
      <c r="B6" s="54" t="s">
        <v>37</v>
      </c>
      <c r="C6" s="54"/>
      <c r="D6" s="54"/>
      <c r="E6" s="328"/>
      <c r="F6" s="328"/>
      <c r="G6" s="328"/>
      <c r="H6" s="935">
        <f>H7+H10</f>
        <v>0</v>
      </c>
      <c r="I6" s="18"/>
    </row>
    <row r="7" spans="1:9" ht="21.75" thickTop="1">
      <c r="A7" s="302">
        <v>1</v>
      </c>
      <c r="B7" s="943" t="s">
        <v>108</v>
      </c>
      <c r="C7" s="943"/>
      <c r="D7" s="943"/>
      <c r="E7" s="944"/>
      <c r="F7" s="194"/>
      <c r="G7" s="194"/>
      <c r="H7" s="945">
        <f>SUM(H8:H9)</f>
        <v>0</v>
      </c>
      <c r="I7" s="194"/>
    </row>
    <row r="8" spans="1:9">
      <c r="A8" s="215"/>
      <c r="B8" s="151" t="s">
        <v>215</v>
      </c>
      <c r="C8" s="151"/>
      <c r="D8" s="151"/>
      <c r="E8" s="154">
        <v>0</v>
      </c>
      <c r="F8" s="154">
        <v>0</v>
      </c>
      <c r="G8" s="155">
        <f>E8*F8</f>
        <v>0</v>
      </c>
      <c r="H8" s="936">
        <f>G8*12</f>
        <v>0</v>
      </c>
      <c r="I8" s="15" t="s">
        <v>219</v>
      </c>
    </row>
    <row r="9" spans="1:9">
      <c r="A9" s="579"/>
      <c r="B9" s="932" t="s">
        <v>216</v>
      </c>
      <c r="C9" s="932"/>
      <c r="D9" s="932"/>
      <c r="E9" s="933">
        <v>0</v>
      </c>
      <c r="F9" s="933">
        <v>0</v>
      </c>
      <c r="G9" s="934">
        <f>E9*F9</f>
        <v>0</v>
      </c>
      <c r="H9" s="937">
        <f>G9*12</f>
        <v>0</v>
      </c>
      <c r="I9" s="14"/>
    </row>
    <row r="10" spans="1:9">
      <c r="A10" s="304">
        <v>2</v>
      </c>
      <c r="B10" s="939" t="s">
        <v>213</v>
      </c>
      <c r="C10" s="939"/>
      <c r="D10" s="939"/>
      <c r="E10" s="940"/>
      <c r="F10" s="941"/>
      <c r="G10" s="941"/>
      <c r="H10" s="942">
        <f>SUM(H11:H12)</f>
        <v>0</v>
      </c>
      <c r="I10" s="11"/>
    </row>
    <row r="11" spans="1:9" ht="21" customHeight="1">
      <c r="A11" s="215"/>
      <c r="B11" s="151" t="s">
        <v>292</v>
      </c>
      <c r="C11" s="151"/>
      <c r="D11" s="151"/>
      <c r="E11" s="154">
        <v>0</v>
      </c>
      <c r="F11" s="154">
        <v>0</v>
      </c>
      <c r="G11" s="155">
        <f>E11*F11</f>
        <v>0</v>
      </c>
      <c r="H11" s="936">
        <f>G11*12</f>
        <v>0</v>
      </c>
      <c r="I11" s="15" t="s">
        <v>218</v>
      </c>
    </row>
    <row r="12" spans="1:9" ht="21" customHeight="1">
      <c r="A12" s="67"/>
      <c r="B12" s="151" t="s">
        <v>214</v>
      </c>
      <c r="C12" s="151"/>
      <c r="D12" s="151"/>
      <c r="E12" s="154">
        <v>0</v>
      </c>
      <c r="F12" s="154">
        <v>0</v>
      </c>
      <c r="G12" s="155">
        <f>E12*F12</f>
        <v>0</v>
      </c>
      <c r="H12" s="936">
        <f>G12*12</f>
        <v>0</v>
      </c>
      <c r="I12" s="15"/>
    </row>
    <row r="13" spans="1:9" ht="21" customHeight="1">
      <c r="A13" s="579"/>
      <c r="B13" s="931"/>
      <c r="C13" s="931"/>
      <c r="D13" s="931"/>
      <c r="E13" s="931"/>
      <c r="F13" s="176"/>
      <c r="G13" s="176"/>
      <c r="H13" s="938"/>
      <c r="I13" s="177"/>
    </row>
    <row r="14" spans="1:9">
      <c r="B14" s="174"/>
      <c r="C14" s="174"/>
      <c r="D14" s="174"/>
      <c r="E14" s="40"/>
      <c r="F14" s="248"/>
      <c r="G14" s="248"/>
      <c r="H14" s="248"/>
      <c r="I14" s="7"/>
    </row>
    <row r="15" spans="1:9">
      <c r="A15" s="198" t="s">
        <v>706</v>
      </c>
      <c r="B15" s="174"/>
      <c r="C15" s="174"/>
      <c r="D15" s="174"/>
      <c r="E15" s="40"/>
      <c r="F15" s="248"/>
      <c r="G15" s="248"/>
      <c r="H15" s="248"/>
      <c r="I15" s="7"/>
    </row>
    <row r="16" spans="1:9">
      <c r="B16" s="174"/>
      <c r="C16" s="174"/>
      <c r="D16" s="174"/>
      <c r="E16" s="40"/>
      <c r="F16" s="248"/>
      <c r="G16" s="248"/>
      <c r="H16" s="248"/>
      <c r="I16" s="7"/>
    </row>
    <row r="17" spans="1:9">
      <c r="B17" s="174"/>
      <c r="C17" s="174"/>
      <c r="D17" s="174"/>
      <c r="E17" s="40"/>
      <c r="F17" s="248"/>
      <c r="G17" s="248"/>
      <c r="H17" s="248"/>
      <c r="I17" s="7"/>
    </row>
    <row r="18" spans="1:9">
      <c r="B18" s="174"/>
      <c r="C18" s="174"/>
      <c r="D18" s="174"/>
      <c r="E18" s="40"/>
      <c r="F18" s="248"/>
      <c r="G18" s="248"/>
      <c r="H18" s="248"/>
      <c r="I18" s="7"/>
    </row>
    <row r="19" spans="1:9">
      <c r="B19" s="174"/>
      <c r="C19" s="174"/>
      <c r="D19" s="174"/>
      <c r="E19" s="40"/>
      <c r="F19" s="248"/>
      <c r="G19" s="248"/>
      <c r="H19" s="248"/>
      <c r="I19" s="7"/>
    </row>
    <row r="20" spans="1:9">
      <c r="B20" s="174"/>
      <c r="C20" s="174"/>
      <c r="D20" s="174"/>
      <c r="E20" s="40"/>
      <c r="F20" s="248"/>
      <c r="G20" s="248"/>
      <c r="H20" s="248"/>
      <c r="I20" s="7"/>
    </row>
    <row r="21" spans="1:9">
      <c r="B21" s="174"/>
      <c r="C21" s="174"/>
      <c r="D21" s="174"/>
      <c r="E21" s="40"/>
      <c r="F21" s="248"/>
      <c r="G21" s="248"/>
      <c r="H21" s="248"/>
      <c r="I21" s="7"/>
    </row>
    <row r="22" spans="1:9">
      <c r="B22" s="174"/>
      <c r="C22" s="174"/>
      <c r="D22" s="174"/>
      <c r="E22" s="40"/>
      <c r="F22" s="248"/>
      <c r="G22" s="248"/>
      <c r="H22" s="248"/>
      <c r="I22" s="7"/>
    </row>
    <row r="23" spans="1:9">
      <c r="B23" s="174"/>
      <c r="C23" s="174"/>
      <c r="D23" s="174"/>
      <c r="E23" s="40"/>
      <c r="F23" s="248"/>
      <c r="G23" s="248"/>
      <c r="H23" s="248"/>
      <c r="I23" s="7"/>
    </row>
    <row r="24" spans="1:9">
      <c r="B24" s="174"/>
      <c r="C24" s="174"/>
      <c r="D24" s="174"/>
      <c r="E24" s="40"/>
      <c r="F24" s="248"/>
      <c r="G24" s="248"/>
      <c r="H24" s="248"/>
      <c r="I24" s="7"/>
    </row>
    <row r="25" spans="1:9">
      <c r="B25" s="174"/>
      <c r="C25" s="174"/>
      <c r="D25" s="174"/>
      <c r="E25" s="40"/>
      <c r="F25" s="248"/>
      <c r="G25" s="248"/>
      <c r="H25" s="248"/>
      <c r="I25" s="7"/>
    </row>
    <row r="26" spans="1:9">
      <c r="B26" s="174"/>
      <c r="C26" s="174"/>
      <c r="D26" s="174"/>
      <c r="E26" s="40"/>
      <c r="F26" s="248"/>
      <c r="G26" s="248"/>
      <c r="H26" s="248"/>
      <c r="I26" s="7"/>
    </row>
    <row r="27" spans="1:9">
      <c r="A27" s="210" t="s">
        <v>38</v>
      </c>
      <c r="B27" s="174"/>
      <c r="C27" s="174"/>
      <c r="D27" s="174"/>
      <c r="E27" s="40"/>
      <c r="F27" s="248"/>
      <c r="G27" s="248"/>
      <c r="H27" s="248"/>
      <c r="I27" s="7"/>
    </row>
    <row r="28" spans="1:9">
      <c r="A28" s="1430" t="s">
        <v>266</v>
      </c>
      <c r="B28" s="1430"/>
      <c r="C28" s="1430"/>
      <c r="D28" s="1430"/>
      <c r="E28" s="1430"/>
      <c r="F28" s="1430"/>
      <c r="G28" s="1430"/>
      <c r="H28" s="1430"/>
      <c r="I28" s="1430"/>
    </row>
    <row r="29" spans="1:9">
      <c r="A29" s="1428" t="s">
        <v>17</v>
      </c>
      <c r="B29" s="1420" t="s">
        <v>39</v>
      </c>
      <c r="C29" s="542" t="s">
        <v>137</v>
      </c>
      <c r="D29" s="541" t="s">
        <v>260</v>
      </c>
      <c r="E29" s="1421" t="s">
        <v>267</v>
      </c>
      <c r="F29" s="1422"/>
      <c r="G29" s="1422"/>
      <c r="H29" s="1423"/>
      <c r="I29" s="1420" t="s">
        <v>6</v>
      </c>
    </row>
    <row r="30" spans="1:9" ht="37.5">
      <c r="A30" s="1429"/>
      <c r="B30" s="1420"/>
      <c r="C30" s="315" t="s">
        <v>212</v>
      </c>
      <c r="D30" s="315" t="s">
        <v>192</v>
      </c>
      <c r="E30" s="318" t="s">
        <v>49</v>
      </c>
      <c r="F30" s="318" t="s">
        <v>104</v>
      </c>
      <c r="G30" s="318" t="s">
        <v>110</v>
      </c>
      <c r="H30" s="318" t="s">
        <v>109</v>
      </c>
      <c r="I30" s="1420"/>
    </row>
    <row r="31" spans="1:9" ht="21.75" thickBot="1">
      <c r="A31" s="239"/>
      <c r="B31" s="54" t="s">
        <v>37</v>
      </c>
      <c r="C31" s="327">
        <v>2834400</v>
      </c>
      <c r="D31" s="327">
        <v>3850000</v>
      </c>
      <c r="E31" s="328"/>
      <c r="F31" s="328"/>
      <c r="G31" s="328"/>
      <c r="H31" s="164">
        <f>H36+H41</f>
        <v>4851600</v>
      </c>
      <c r="I31" s="18"/>
    </row>
    <row r="32" spans="1:9" ht="21.75" thickTop="1">
      <c r="A32" s="215">
        <v>1</v>
      </c>
      <c r="B32" s="147" t="s">
        <v>108</v>
      </c>
      <c r="C32" s="147"/>
      <c r="D32" s="147"/>
      <c r="E32" s="148"/>
      <c r="F32" s="56"/>
      <c r="G32" s="56"/>
      <c r="H32" s="56"/>
      <c r="I32" s="56"/>
    </row>
    <row r="33" spans="1:9">
      <c r="A33" s="67"/>
      <c r="B33" s="320" t="s">
        <v>102</v>
      </c>
      <c r="C33" s="151"/>
      <c r="D33" s="151"/>
      <c r="E33" s="153">
        <v>2</v>
      </c>
      <c r="F33" s="154">
        <v>44900</v>
      </c>
      <c r="G33" s="155">
        <f>E33*F33</f>
        <v>89800</v>
      </c>
      <c r="H33" s="155">
        <f>G33*12</f>
        <v>1077600</v>
      </c>
      <c r="I33" s="15" t="s">
        <v>217</v>
      </c>
    </row>
    <row r="34" spans="1:9">
      <c r="A34" s="67"/>
      <c r="B34" s="320" t="s">
        <v>103</v>
      </c>
      <c r="C34" s="151"/>
      <c r="D34" s="151"/>
      <c r="E34" s="153">
        <v>5</v>
      </c>
      <c r="F34" s="154">
        <v>44900</v>
      </c>
      <c r="G34" s="155">
        <f>E34*F34</f>
        <v>224500</v>
      </c>
      <c r="H34" s="155">
        <f>G34*12</f>
        <v>2694000</v>
      </c>
      <c r="I34" s="15"/>
    </row>
    <row r="35" spans="1:9" ht="21.75" thickBot="1">
      <c r="A35" s="308"/>
      <c r="B35" s="321"/>
      <c r="C35" s="158"/>
      <c r="D35" s="158"/>
      <c r="E35" s="159"/>
      <c r="F35" s="160"/>
      <c r="G35" s="161"/>
      <c r="H35" s="161"/>
      <c r="I35" s="12"/>
    </row>
    <row r="36" spans="1:9" ht="22.5" thickTop="1" thickBot="1">
      <c r="A36" s="317"/>
      <c r="B36" s="165" t="s">
        <v>107</v>
      </c>
      <c r="C36" s="165"/>
      <c r="D36" s="165"/>
      <c r="E36" s="45">
        <f>SUM(E33:E35)</f>
        <v>7</v>
      </c>
      <c r="F36" s="157"/>
      <c r="G36" s="157"/>
      <c r="H36" s="157">
        <f>SUM(H33:H34)</f>
        <v>3771600</v>
      </c>
      <c r="I36" s="42"/>
    </row>
    <row r="37" spans="1:9" ht="21.75" thickTop="1">
      <c r="A37" s="215">
        <v>2</v>
      </c>
      <c r="B37" s="151" t="s">
        <v>213</v>
      </c>
      <c r="C37" s="151"/>
      <c r="D37" s="151"/>
      <c r="E37" s="152"/>
      <c r="F37" s="155"/>
      <c r="G37" s="155"/>
      <c r="H37" s="155"/>
      <c r="I37" s="15"/>
    </row>
    <row r="38" spans="1:9" ht="21.75" customHeight="1">
      <c r="A38" s="67"/>
      <c r="B38" s="151" t="s">
        <v>292</v>
      </c>
      <c r="C38" s="322"/>
      <c r="D38" s="322"/>
      <c r="E38" s="153">
        <v>2</v>
      </c>
      <c r="F38" s="323">
        <v>45000</v>
      </c>
      <c r="G38" s="324">
        <f>E38*F38</f>
        <v>90000</v>
      </c>
      <c r="H38" s="324">
        <f>G38*12</f>
        <v>1080000</v>
      </c>
      <c r="I38" s="325" t="s">
        <v>218</v>
      </c>
    </row>
    <row r="39" spans="1:9">
      <c r="A39" s="67"/>
      <c r="B39" s="151" t="s">
        <v>214</v>
      </c>
      <c r="C39" s="151"/>
      <c r="D39" s="151"/>
      <c r="E39" s="153">
        <v>0</v>
      </c>
      <c r="F39" s="154">
        <v>0</v>
      </c>
      <c r="G39" s="155">
        <f>E39*F39</f>
        <v>0</v>
      </c>
      <c r="H39" s="155">
        <f>G39*12</f>
        <v>0</v>
      </c>
      <c r="I39" s="15"/>
    </row>
    <row r="40" spans="1:9" ht="21.75" thickBot="1">
      <c r="A40" s="308"/>
      <c r="B40" s="149"/>
      <c r="C40" s="149"/>
      <c r="D40" s="149"/>
      <c r="E40" s="149"/>
      <c r="F40" s="156"/>
      <c r="G40" s="156"/>
      <c r="H40" s="156"/>
      <c r="I40" s="95"/>
    </row>
    <row r="41" spans="1:9" ht="22.5" thickTop="1" thickBot="1">
      <c r="A41" s="319"/>
      <c r="B41" s="165" t="s">
        <v>106</v>
      </c>
      <c r="C41" s="165"/>
      <c r="D41" s="165"/>
      <c r="E41" s="45"/>
      <c r="F41" s="157"/>
      <c r="G41" s="157"/>
      <c r="H41" s="157">
        <f>SUM(H38:H40)</f>
        <v>1080000</v>
      </c>
      <c r="I41" s="42"/>
    </row>
    <row r="42" spans="1:9" ht="21.75" thickTop="1">
      <c r="B42" s="40"/>
      <c r="C42" s="40"/>
      <c r="D42" s="40"/>
      <c r="E42" s="40"/>
      <c r="F42" s="7"/>
      <c r="G42" s="7"/>
      <c r="H42" s="7"/>
      <c r="I42" s="7"/>
    </row>
  </sheetData>
  <mergeCells count="10">
    <mergeCell ref="A4:A5"/>
    <mergeCell ref="A29:A30"/>
    <mergeCell ref="A28:I28"/>
    <mergeCell ref="B2:I2"/>
    <mergeCell ref="B4:B5"/>
    <mergeCell ref="E4:H4"/>
    <mergeCell ref="I4:I5"/>
    <mergeCell ref="B29:B30"/>
    <mergeCell ref="E29:H29"/>
    <mergeCell ref="I29:I30"/>
  </mergeCells>
  <pageMargins left="0.39" right="0.24" top="0.37" bottom="0.32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H45"/>
  <sheetViews>
    <sheetView workbookViewId="0">
      <selection activeCell="G19" sqref="G19"/>
    </sheetView>
  </sheetViews>
  <sheetFormatPr defaultRowHeight="18.75"/>
  <cols>
    <col min="1" max="1" width="18.5703125" style="5" customWidth="1"/>
    <col min="2" max="2" width="14" style="5" customWidth="1"/>
    <col min="3" max="3" width="12.140625" style="5" customWidth="1"/>
    <col min="4" max="4" width="9.85546875" style="5" customWidth="1"/>
    <col min="5" max="5" width="12.140625" style="5" customWidth="1"/>
    <col min="6" max="6" width="17.7109375" style="5" customWidth="1"/>
    <col min="7" max="7" width="18.85546875" style="5" customWidth="1"/>
    <col min="8" max="8" width="29.85546875" style="5" customWidth="1"/>
  </cols>
  <sheetData>
    <row r="1" spans="1:8" ht="21">
      <c r="H1" s="1116" t="s">
        <v>597</v>
      </c>
    </row>
    <row r="2" spans="1:8" s="9" customFormat="1" ht="21">
      <c r="A2" s="1419" t="s">
        <v>450</v>
      </c>
      <c r="B2" s="1419"/>
      <c r="C2" s="1419"/>
      <c r="D2" s="1419"/>
      <c r="E2" s="1419"/>
      <c r="F2" s="1419"/>
      <c r="G2" s="1419"/>
      <c r="H2" s="1419"/>
    </row>
    <row r="3" spans="1:8">
      <c r="A3" s="6" t="str">
        <f>สรุปคำขอ!A3</f>
        <v>หน่วยงาน ...............................................................................</v>
      </c>
      <c r="B3" s="6"/>
      <c r="C3" s="6"/>
      <c r="D3" s="6"/>
      <c r="E3" s="6"/>
      <c r="F3" s="6"/>
      <c r="G3" s="6"/>
      <c r="H3" s="10"/>
    </row>
    <row r="4" spans="1:8" ht="21">
      <c r="A4" s="1420" t="s">
        <v>39</v>
      </c>
      <c r="B4" s="603" t="s">
        <v>265</v>
      </c>
      <c r="C4" s="602" t="s">
        <v>317</v>
      </c>
      <c r="D4" s="1421" t="s">
        <v>446</v>
      </c>
      <c r="E4" s="1422"/>
      <c r="F4" s="1422"/>
      <c r="G4" s="1423"/>
      <c r="H4" s="1420" t="s">
        <v>6</v>
      </c>
    </row>
    <row r="5" spans="1:8" ht="37.5">
      <c r="A5" s="1420"/>
      <c r="B5" s="598" t="s">
        <v>308</v>
      </c>
      <c r="C5" s="315" t="s">
        <v>192</v>
      </c>
      <c r="D5" s="318" t="s">
        <v>49</v>
      </c>
      <c r="E5" s="318" t="s">
        <v>104</v>
      </c>
      <c r="F5" s="318" t="s">
        <v>110</v>
      </c>
      <c r="G5" s="318" t="s">
        <v>109</v>
      </c>
      <c r="H5" s="1420"/>
    </row>
    <row r="6" spans="1:8" ht="19.5" thickBot="1">
      <c r="A6" s="54" t="s">
        <v>37</v>
      </c>
      <c r="B6" s="54"/>
      <c r="C6" s="54"/>
      <c r="D6" s="163"/>
      <c r="E6" s="163"/>
      <c r="F6" s="163"/>
      <c r="G6" s="164">
        <f>G7+G11</f>
        <v>0</v>
      </c>
      <c r="H6" s="18"/>
    </row>
    <row r="7" spans="1:8" ht="19.5" thickTop="1">
      <c r="A7" s="947" t="s">
        <v>66</v>
      </c>
      <c r="B7" s="939"/>
      <c r="C7" s="939"/>
      <c r="D7" s="940"/>
      <c r="E7" s="11"/>
      <c r="F7" s="11"/>
      <c r="G7" s="946">
        <f>SUM(G8:G10)</f>
        <v>0</v>
      </c>
      <c r="H7" s="11"/>
    </row>
    <row r="8" spans="1:8">
      <c r="A8" s="151" t="s">
        <v>102</v>
      </c>
      <c r="B8" s="151"/>
      <c r="C8" s="151"/>
      <c r="D8" s="153"/>
      <c r="E8" s="154"/>
      <c r="F8" s="155"/>
      <c r="G8" s="155"/>
      <c r="H8" s="15"/>
    </row>
    <row r="9" spans="1:8">
      <c r="A9" s="151" t="s">
        <v>103</v>
      </c>
      <c r="B9" s="151"/>
      <c r="C9" s="151"/>
      <c r="D9" s="153"/>
      <c r="E9" s="154"/>
      <c r="F9" s="155"/>
      <c r="G9" s="155"/>
      <c r="H9" s="15"/>
    </row>
    <row r="10" spans="1:8">
      <c r="A10" s="158"/>
      <c r="B10" s="158"/>
      <c r="C10" s="158"/>
      <c r="D10" s="159"/>
      <c r="E10" s="160"/>
      <c r="F10" s="161"/>
      <c r="G10" s="161"/>
      <c r="H10" s="12"/>
    </row>
    <row r="11" spans="1:8">
      <c r="A11" s="947" t="s">
        <v>65</v>
      </c>
      <c r="B11" s="939"/>
      <c r="C11" s="939"/>
      <c r="D11" s="940"/>
      <c r="E11" s="941"/>
      <c r="F11" s="941"/>
      <c r="G11" s="941">
        <f>SUM(G12:G14)</f>
        <v>0</v>
      </c>
      <c r="H11" s="11"/>
    </row>
    <row r="12" spans="1:8">
      <c r="A12" s="151" t="s">
        <v>102</v>
      </c>
      <c r="B12" s="151"/>
      <c r="C12" s="151"/>
      <c r="D12" s="153"/>
      <c r="E12" s="154"/>
      <c r="F12" s="155"/>
      <c r="G12" s="155"/>
      <c r="H12" s="15"/>
    </row>
    <row r="13" spans="1:8">
      <c r="A13" s="151" t="s">
        <v>103</v>
      </c>
      <c r="B13" s="151"/>
      <c r="C13" s="151"/>
      <c r="D13" s="153"/>
      <c r="E13" s="154"/>
      <c r="F13" s="155"/>
      <c r="G13" s="155"/>
      <c r="H13" s="15"/>
    </row>
    <row r="14" spans="1:8" ht="19.5" thickBot="1">
      <c r="A14" s="149"/>
      <c r="B14" s="149"/>
      <c r="C14" s="149"/>
      <c r="D14" s="149"/>
      <c r="E14" s="156"/>
      <c r="F14" s="156"/>
      <c r="G14" s="156"/>
      <c r="H14" s="95"/>
    </row>
    <row r="15" spans="1:8" ht="19.5" thickTop="1">
      <c r="A15" s="40"/>
      <c r="B15" s="40"/>
      <c r="C15" s="40"/>
      <c r="D15" s="40"/>
      <c r="E15" s="7"/>
      <c r="F15" s="7"/>
      <c r="G15" s="7"/>
      <c r="H15" s="7"/>
    </row>
    <row r="16" spans="1:8">
      <c r="A16" s="40"/>
      <c r="B16" s="40"/>
      <c r="C16" s="40"/>
      <c r="D16" s="40"/>
      <c r="E16" s="7"/>
      <c r="F16" s="7"/>
      <c r="G16" s="7"/>
      <c r="H16" s="7"/>
    </row>
    <row r="17" spans="1:8">
      <c r="A17" s="40"/>
      <c r="B17" s="40"/>
      <c r="C17" s="40"/>
      <c r="D17" s="40"/>
      <c r="E17" s="7"/>
      <c r="F17" s="7"/>
      <c r="G17" s="7"/>
      <c r="H17" s="7"/>
    </row>
    <row r="18" spans="1:8">
      <c r="A18" s="40"/>
      <c r="B18" s="40"/>
      <c r="C18" s="40"/>
      <c r="D18" s="40"/>
      <c r="E18" s="7"/>
      <c r="F18" s="7"/>
      <c r="G18" s="7"/>
      <c r="H18" s="7"/>
    </row>
    <row r="19" spans="1:8">
      <c r="A19" s="40"/>
      <c r="B19" s="40"/>
      <c r="C19" s="40"/>
      <c r="D19" s="40"/>
      <c r="E19" s="7"/>
      <c r="F19" s="7"/>
      <c r="G19" s="7"/>
      <c r="H19" s="7"/>
    </row>
    <row r="20" spans="1:8">
      <c r="A20" s="40"/>
      <c r="B20" s="40"/>
      <c r="C20" s="40"/>
      <c r="D20" s="40"/>
      <c r="E20" s="7"/>
      <c r="F20" s="7"/>
      <c r="G20" s="7"/>
      <c r="H20" s="7"/>
    </row>
    <row r="21" spans="1:8">
      <c r="A21" s="40"/>
      <c r="B21" s="40"/>
      <c r="C21" s="40"/>
      <c r="D21" s="40"/>
      <c r="E21" s="7"/>
      <c r="F21" s="7"/>
      <c r="G21" s="7"/>
      <c r="H21" s="7"/>
    </row>
    <row r="22" spans="1:8">
      <c r="A22" s="40"/>
      <c r="B22" s="40"/>
      <c r="C22" s="40"/>
      <c r="D22" s="40"/>
      <c r="E22" s="7"/>
      <c r="F22" s="7"/>
      <c r="G22" s="7"/>
      <c r="H22" s="7"/>
    </row>
    <row r="23" spans="1:8">
      <c r="A23" s="40"/>
      <c r="B23" s="40"/>
      <c r="C23" s="40"/>
      <c r="D23" s="40"/>
      <c r="E23" s="7"/>
      <c r="F23" s="7"/>
      <c r="G23" s="7"/>
      <c r="H23" s="7"/>
    </row>
    <row r="24" spans="1:8">
      <c r="A24" s="40"/>
      <c r="B24" s="40"/>
      <c r="C24" s="40"/>
      <c r="D24" s="40"/>
      <c r="E24" s="7"/>
      <c r="F24" s="7"/>
      <c r="G24" s="7"/>
      <c r="H24" s="7"/>
    </row>
    <row r="25" spans="1:8">
      <c r="A25" s="40"/>
      <c r="B25" s="40"/>
      <c r="C25" s="40"/>
      <c r="D25" s="40"/>
      <c r="E25" s="7"/>
      <c r="F25" s="7"/>
      <c r="G25" s="7"/>
      <c r="H25" s="7"/>
    </row>
    <row r="26" spans="1:8">
      <c r="A26" s="40"/>
      <c r="B26" s="40"/>
      <c r="C26" s="40"/>
      <c r="D26" s="40"/>
      <c r="E26" s="7"/>
      <c r="F26" s="7"/>
      <c r="G26" s="7"/>
      <c r="H26" s="7"/>
    </row>
    <row r="27" spans="1:8">
      <c r="A27" s="40"/>
      <c r="B27" s="40"/>
      <c r="C27" s="40"/>
      <c r="D27" s="40"/>
      <c r="E27" s="7"/>
      <c r="F27" s="7"/>
      <c r="G27" s="7"/>
      <c r="H27" s="7"/>
    </row>
    <row r="28" spans="1:8">
      <c r="A28" s="40"/>
      <c r="B28" s="40"/>
      <c r="C28" s="40"/>
      <c r="D28" s="40"/>
      <c r="E28" s="7"/>
      <c r="F28" s="7"/>
      <c r="G28" s="7"/>
      <c r="H28" s="7"/>
    </row>
    <row r="29" spans="1:8">
      <c r="A29" s="40"/>
      <c r="B29" s="40"/>
      <c r="C29" s="40"/>
      <c r="D29" s="40"/>
      <c r="E29" s="7"/>
      <c r="F29" s="7"/>
      <c r="G29" s="7"/>
      <c r="H29" s="7"/>
    </row>
    <row r="30" spans="1:8">
      <c r="A30" s="162" t="s">
        <v>38</v>
      </c>
      <c r="B30" s="162"/>
      <c r="C30" s="162"/>
      <c r="D30" s="162"/>
      <c r="E30" s="7"/>
      <c r="F30" s="7"/>
      <c r="G30" s="7"/>
      <c r="H30" s="7"/>
    </row>
    <row r="31" spans="1:8" ht="21">
      <c r="A31" s="1419" t="s">
        <v>261</v>
      </c>
      <c r="B31" s="1419"/>
      <c r="C31" s="1419"/>
      <c r="D31" s="1419"/>
      <c r="E31" s="1419"/>
      <c r="F31" s="1419"/>
      <c r="G31" s="1419"/>
      <c r="H31" s="1419"/>
    </row>
    <row r="32" spans="1:8" ht="21">
      <c r="A32" s="1420" t="s">
        <v>39</v>
      </c>
      <c r="B32" s="313" t="s">
        <v>193</v>
      </c>
      <c r="C32" s="314" t="s">
        <v>137</v>
      </c>
      <c r="D32" s="1421" t="s">
        <v>262</v>
      </c>
      <c r="E32" s="1422"/>
      <c r="F32" s="1422"/>
      <c r="G32" s="1423"/>
      <c r="H32" s="1420" t="s">
        <v>6</v>
      </c>
    </row>
    <row r="33" spans="1:8" ht="37.5">
      <c r="A33" s="1420"/>
      <c r="B33" s="315" t="s">
        <v>212</v>
      </c>
      <c r="C33" s="315" t="s">
        <v>192</v>
      </c>
      <c r="D33" s="318" t="s">
        <v>49</v>
      </c>
      <c r="E33" s="318" t="s">
        <v>104</v>
      </c>
      <c r="F33" s="318" t="s">
        <v>110</v>
      </c>
      <c r="G33" s="318" t="s">
        <v>109</v>
      </c>
      <c r="H33" s="1420"/>
    </row>
    <row r="34" spans="1:8" ht="19.5" thickBot="1">
      <c r="A34" s="54" t="s">
        <v>37</v>
      </c>
      <c r="B34" s="326">
        <v>6590983.3300000001</v>
      </c>
      <c r="C34" s="327">
        <v>7902600</v>
      </c>
      <c r="D34" s="163"/>
      <c r="E34" s="163"/>
      <c r="F34" s="163"/>
      <c r="G34" s="164">
        <f>G39+G44</f>
        <v>7902600</v>
      </c>
      <c r="H34" s="18"/>
    </row>
    <row r="35" spans="1:8" ht="19.5" thickTop="1">
      <c r="A35" s="151" t="s">
        <v>66</v>
      </c>
      <c r="B35" s="151"/>
      <c r="C35" s="151"/>
      <c r="D35" s="152"/>
      <c r="E35" s="15"/>
      <c r="F35" s="15"/>
      <c r="G35" s="15"/>
      <c r="H35" s="15"/>
    </row>
    <row r="36" spans="1:8">
      <c r="A36" s="151" t="s">
        <v>102</v>
      </c>
      <c r="B36" s="151"/>
      <c r="C36" s="151"/>
      <c r="D36" s="153">
        <v>1</v>
      </c>
      <c r="E36" s="154">
        <v>62000</v>
      </c>
      <c r="F36" s="155">
        <f>D36*E36</f>
        <v>62000</v>
      </c>
      <c r="G36" s="155">
        <f>F36*12</f>
        <v>744000</v>
      </c>
      <c r="H36" s="15" t="s">
        <v>220</v>
      </c>
    </row>
    <row r="37" spans="1:8">
      <c r="A37" s="151" t="s">
        <v>103</v>
      </c>
      <c r="B37" s="151"/>
      <c r="C37" s="151"/>
      <c r="D37" s="153">
        <v>5</v>
      </c>
      <c r="E37" s="154">
        <v>61000</v>
      </c>
      <c r="F37" s="155">
        <f>D37*E37</f>
        <v>305000</v>
      </c>
      <c r="G37" s="155">
        <f>F37*12</f>
        <v>3660000</v>
      </c>
      <c r="H37" s="15"/>
    </row>
    <row r="38" spans="1:8" ht="19.5" thickBot="1">
      <c r="A38" s="158"/>
      <c r="B38" s="158"/>
      <c r="C38" s="158"/>
      <c r="D38" s="159"/>
      <c r="E38" s="160"/>
      <c r="F38" s="161"/>
      <c r="G38" s="161"/>
      <c r="H38" s="12"/>
    </row>
    <row r="39" spans="1:8" ht="20.25" thickTop="1" thickBot="1">
      <c r="A39" s="165" t="s">
        <v>105</v>
      </c>
      <c r="B39" s="165"/>
      <c r="C39" s="165"/>
      <c r="D39" s="45"/>
      <c r="E39" s="157"/>
      <c r="F39" s="157"/>
      <c r="G39" s="157">
        <f>SUM(G36:G37)</f>
        <v>4404000</v>
      </c>
      <c r="H39" s="42"/>
    </row>
    <row r="40" spans="1:8" ht="19.5" thickTop="1">
      <c r="A40" s="151" t="s">
        <v>65</v>
      </c>
      <c r="B40" s="151"/>
      <c r="C40" s="151"/>
      <c r="D40" s="152"/>
      <c r="E40" s="155"/>
      <c r="F40" s="155"/>
      <c r="G40" s="155"/>
      <c r="H40" s="15"/>
    </row>
    <row r="41" spans="1:8">
      <c r="A41" s="151" t="s">
        <v>102</v>
      </c>
      <c r="B41" s="151"/>
      <c r="C41" s="151"/>
      <c r="D41" s="153">
        <v>1</v>
      </c>
      <c r="E41" s="154">
        <v>42550</v>
      </c>
      <c r="F41" s="155">
        <f>D41*E41</f>
        <v>42550</v>
      </c>
      <c r="G41" s="155">
        <f>F41*12</f>
        <v>510600</v>
      </c>
      <c r="H41" s="15" t="s">
        <v>221</v>
      </c>
    </row>
    <row r="42" spans="1:8">
      <c r="A42" s="151" t="s">
        <v>103</v>
      </c>
      <c r="B42" s="151"/>
      <c r="C42" s="151"/>
      <c r="D42" s="153">
        <v>6</v>
      </c>
      <c r="E42" s="154">
        <v>41500</v>
      </c>
      <c r="F42" s="155">
        <f>D42*E42</f>
        <v>249000</v>
      </c>
      <c r="G42" s="155">
        <f>F42*12</f>
        <v>2988000</v>
      </c>
      <c r="H42" s="15"/>
    </row>
    <row r="43" spans="1:8" ht="19.5" thickBot="1">
      <c r="A43" s="149"/>
      <c r="B43" s="149"/>
      <c r="C43" s="149"/>
      <c r="D43" s="149"/>
      <c r="E43" s="156"/>
      <c r="F43" s="156"/>
      <c r="G43" s="156"/>
      <c r="H43" s="95"/>
    </row>
    <row r="44" spans="1:8" ht="20.25" thickTop="1" thickBot="1">
      <c r="A44" s="165" t="s">
        <v>106</v>
      </c>
      <c r="B44" s="165"/>
      <c r="C44" s="165"/>
      <c r="D44" s="45"/>
      <c r="E44" s="157"/>
      <c r="F44" s="157"/>
      <c r="G44" s="157">
        <f>SUM(G41:G42)</f>
        <v>3498600</v>
      </c>
      <c r="H44" s="42"/>
    </row>
    <row r="45" spans="1:8" ht="19.5" thickTop="1"/>
  </sheetData>
  <mergeCells count="8">
    <mergeCell ref="D4:G4"/>
    <mergeCell ref="A32:A33"/>
    <mergeCell ref="D32:G32"/>
    <mergeCell ref="H32:H33"/>
    <mergeCell ref="A2:H2"/>
    <mergeCell ref="A4:A5"/>
    <mergeCell ref="H4:H5"/>
    <mergeCell ref="A31:H31"/>
  </mergeCells>
  <pageMargins left="0.91" right="0.49" top="0.4" bottom="0.31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M56"/>
  <sheetViews>
    <sheetView zoomScale="106" zoomScaleNormal="106" workbookViewId="0">
      <selection activeCell="G24" sqref="G24"/>
    </sheetView>
  </sheetViews>
  <sheetFormatPr defaultRowHeight="21"/>
  <cols>
    <col min="1" max="1" width="5.28515625" style="109" customWidth="1"/>
    <col min="2" max="2" width="27.28515625" style="109" customWidth="1"/>
    <col min="3" max="3" width="12.5703125" style="117" customWidth="1"/>
    <col min="4" max="4" width="11.5703125" style="117" customWidth="1"/>
    <col min="5" max="7" width="12.5703125" style="117" customWidth="1"/>
    <col min="8" max="8" width="13" style="117" customWidth="1"/>
    <col min="9" max="9" width="4.140625" style="2" customWidth="1"/>
    <col min="10" max="11" width="7.140625" style="2" customWidth="1"/>
    <col min="12" max="12" width="9" style="2" customWidth="1"/>
    <col min="13" max="16384" width="9.140625" style="2"/>
  </cols>
  <sheetData>
    <row r="1" spans="1:12">
      <c r="L1" s="1116" t="s">
        <v>598</v>
      </c>
    </row>
    <row r="2" spans="1:12">
      <c r="A2" s="1445" t="s">
        <v>451</v>
      </c>
      <c r="B2" s="1445"/>
      <c r="C2" s="1445"/>
      <c r="D2" s="1445"/>
      <c r="E2" s="1445"/>
      <c r="F2" s="1445"/>
      <c r="G2" s="1445"/>
      <c r="H2" s="1445"/>
      <c r="I2" s="1445"/>
      <c r="J2" s="1445"/>
      <c r="K2" s="1445"/>
      <c r="L2" s="1445"/>
    </row>
    <row r="3" spans="1:12">
      <c r="A3" s="108" t="str">
        <f>'2004'!A3</f>
        <v>หน่วยงาน ...............................................................................</v>
      </c>
      <c r="C3" s="238"/>
      <c r="D3" s="294"/>
      <c r="E3" s="294"/>
      <c r="F3" s="294"/>
      <c r="G3" s="294"/>
      <c r="H3" s="108"/>
    </row>
    <row r="4" spans="1:12" ht="21.75" customHeight="1">
      <c r="A4" s="1431" t="s">
        <v>17</v>
      </c>
      <c r="B4" s="329"/>
      <c r="C4" s="1069" t="s">
        <v>452</v>
      </c>
      <c r="D4" s="364">
        <v>2562</v>
      </c>
      <c r="E4" s="1446" t="s">
        <v>453</v>
      </c>
      <c r="F4" s="1434"/>
      <c r="G4" s="1435"/>
      <c r="H4" s="1436" t="s">
        <v>6</v>
      </c>
      <c r="I4" s="1437"/>
      <c r="J4" s="1437"/>
      <c r="K4" s="1437"/>
      <c r="L4" s="1438"/>
    </row>
    <row r="5" spans="1:12" ht="21.75" customHeight="1">
      <c r="A5" s="1432"/>
      <c r="B5" s="330" t="s">
        <v>39</v>
      </c>
      <c r="C5" s="331"/>
      <c r="D5" s="331" t="s">
        <v>229</v>
      </c>
      <c r="E5" s="331" t="s">
        <v>19</v>
      </c>
      <c r="F5" s="331" t="s">
        <v>71</v>
      </c>
      <c r="G5" s="331" t="s">
        <v>64</v>
      </c>
      <c r="H5" s="1439"/>
      <c r="I5" s="1440"/>
      <c r="J5" s="1440"/>
      <c r="K5" s="1440"/>
      <c r="L5" s="1441"/>
    </row>
    <row r="6" spans="1:12" ht="21.75" customHeight="1">
      <c r="A6" s="1433"/>
      <c r="B6" s="332"/>
      <c r="C6" s="333" t="s">
        <v>34</v>
      </c>
      <c r="D6" s="333"/>
      <c r="E6" s="333" t="s">
        <v>222</v>
      </c>
      <c r="F6" s="333" t="s">
        <v>34</v>
      </c>
      <c r="G6" s="333" t="s">
        <v>80</v>
      </c>
      <c r="H6" s="1442"/>
      <c r="I6" s="1443"/>
      <c r="J6" s="1443"/>
      <c r="K6" s="1443"/>
      <c r="L6" s="1444"/>
    </row>
    <row r="7" spans="1:12" ht="21.75" thickBot="1">
      <c r="A7" s="229"/>
      <c r="B7" s="545" t="s">
        <v>37</v>
      </c>
      <c r="C7" s="140"/>
      <c r="D7" s="140"/>
      <c r="E7" s="68"/>
      <c r="F7" s="68"/>
      <c r="G7" s="68">
        <f>SUM(G8+G12+G16)</f>
        <v>0</v>
      </c>
      <c r="H7" s="140"/>
      <c r="I7" s="137"/>
      <c r="J7" s="137"/>
      <c r="K7" s="137"/>
      <c r="L7" s="145"/>
    </row>
    <row r="8" spans="1:12" s="1" customFormat="1" ht="21.75" thickTop="1">
      <c r="A8" s="948" t="s">
        <v>227</v>
      </c>
      <c r="B8" s="949" t="s">
        <v>306</v>
      </c>
      <c r="C8" s="950"/>
      <c r="D8" s="950"/>
      <c r="E8" s="951"/>
      <c r="F8" s="951"/>
      <c r="G8" s="951">
        <v>0</v>
      </c>
      <c r="H8" s="952" t="s">
        <v>233</v>
      </c>
      <c r="I8" s="953"/>
      <c r="J8" s="953"/>
      <c r="K8" s="953"/>
      <c r="L8" s="954"/>
    </row>
    <row r="9" spans="1:12">
      <c r="A9" s="845"/>
      <c r="B9" s="337"/>
      <c r="C9" s="747"/>
      <c r="D9" s="747"/>
      <c r="E9" s="349"/>
      <c r="F9" s="349"/>
      <c r="G9" s="349"/>
      <c r="H9" s="747"/>
      <c r="I9" s="123"/>
      <c r="J9" s="123"/>
      <c r="K9" s="123"/>
      <c r="L9" s="124"/>
    </row>
    <row r="10" spans="1:12">
      <c r="A10" s="841"/>
      <c r="B10" s="110"/>
      <c r="C10" s="119"/>
      <c r="D10" s="119"/>
      <c r="E10" s="69"/>
      <c r="F10" s="69"/>
      <c r="G10" s="69"/>
      <c r="H10" s="119"/>
      <c r="I10" s="71"/>
      <c r="J10" s="71"/>
      <c r="K10" s="71"/>
      <c r="L10" s="70"/>
    </row>
    <row r="11" spans="1:12">
      <c r="A11" s="595"/>
      <c r="B11" s="111"/>
      <c r="C11" s="141"/>
      <c r="D11" s="141"/>
      <c r="E11" s="112"/>
      <c r="F11" s="112"/>
      <c r="G11" s="112"/>
      <c r="H11" s="141"/>
      <c r="I11" s="354"/>
      <c r="J11" s="354"/>
      <c r="K11" s="354"/>
      <c r="L11" s="356"/>
    </row>
    <row r="12" spans="1:12" s="1" customFormat="1">
      <c r="A12" s="955" t="s">
        <v>226</v>
      </c>
      <c r="B12" s="359" t="s">
        <v>362</v>
      </c>
      <c r="C12" s="956"/>
      <c r="D12" s="956"/>
      <c r="E12" s="360"/>
      <c r="F12" s="360"/>
      <c r="G12" s="360">
        <f>SUM(G13:G15)</f>
        <v>0</v>
      </c>
      <c r="H12" s="957" t="s">
        <v>233</v>
      </c>
      <c r="I12" s="244"/>
      <c r="J12" s="244"/>
      <c r="K12" s="244"/>
      <c r="L12" s="245"/>
    </row>
    <row r="13" spans="1:12">
      <c r="A13" s="845"/>
      <c r="B13" s="338"/>
      <c r="C13" s="747"/>
      <c r="D13" s="747"/>
      <c r="E13" s="349"/>
      <c r="F13" s="349"/>
      <c r="G13" s="349"/>
      <c r="H13" s="370"/>
      <c r="I13" s="123"/>
      <c r="J13" s="123"/>
      <c r="K13" s="123"/>
      <c r="L13" s="124"/>
    </row>
    <row r="14" spans="1:12">
      <c r="A14" s="841"/>
      <c r="B14" s="118"/>
      <c r="C14" s="119"/>
      <c r="D14" s="119"/>
      <c r="E14" s="69"/>
      <c r="F14" s="69"/>
      <c r="G14" s="69"/>
      <c r="H14" s="842"/>
      <c r="I14" s="71"/>
      <c r="J14" s="71"/>
      <c r="K14" s="71"/>
      <c r="L14" s="70"/>
    </row>
    <row r="15" spans="1:12">
      <c r="A15" s="595"/>
      <c r="B15" s="131"/>
      <c r="C15" s="141"/>
      <c r="D15" s="141"/>
      <c r="E15" s="112"/>
      <c r="F15" s="112"/>
      <c r="G15" s="112"/>
      <c r="H15" s="844"/>
      <c r="I15" s="354"/>
      <c r="J15" s="354"/>
      <c r="K15" s="354"/>
      <c r="L15" s="356"/>
    </row>
    <row r="16" spans="1:12" s="1" customFormat="1">
      <c r="A16" s="955" t="s">
        <v>225</v>
      </c>
      <c r="B16" s="359" t="s">
        <v>382</v>
      </c>
      <c r="C16" s="956"/>
      <c r="D16" s="956"/>
      <c r="E16" s="360"/>
      <c r="F16" s="360"/>
      <c r="G16" s="360">
        <f>SUM(G17:G19)</f>
        <v>0</v>
      </c>
      <c r="H16" s="957"/>
      <c r="I16" s="244"/>
      <c r="J16" s="244"/>
      <c r="K16" s="244"/>
      <c r="L16" s="245"/>
    </row>
    <row r="17" spans="1:13">
      <c r="A17" s="845"/>
      <c r="B17" s="338"/>
      <c r="C17" s="747"/>
      <c r="D17" s="747"/>
      <c r="E17" s="349"/>
      <c r="F17" s="349"/>
      <c r="G17" s="349"/>
      <c r="H17" s="370"/>
      <c r="I17" s="123"/>
      <c r="J17" s="123"/>
      <c r="K17" s="123"/>
      <c r="L17" s="124"/>
    </row>
    <row r="18" spans="1:13">
      <c r="A18" s="843"/>
      <c r="B18" s="110"/>
      <c r="C18" s="119"/>
      <c r="D18" s="119"/>
      <c r="E18" s="69"/>
      <c r="F18" s="69"/>
      <c r="G18" s="69"/>
      <c r="H18" s="119"/>
      <c r="I18" s="71"/>
      <c r="J18" s="71"/>
      <c r="K18" s="71"/>
      <c r="L18" s="70"/>
    </row>
    <row r="19" spans="1:13">
      <c r="A19" s="113"/>
      <c r="B19" s="114"/>
      <c r="C19" s="126"/>
      <c r="D19" s="126"/>
      <c r="E19" s="115"/>
      <c r="F19" s="115"/>
      <c r="G19" s="115"/>
      <c r="H19" s="126"/>
      <c r="I19" s="121"/>
      <c r="J19" s="121"/>
      <c r="K19" s="121"/>
      <c r="L19" s="122"/>
    </row>
    <row r="20" spans="1:13">
      <c r="A20" s="335"/>
      <c r="B20" s="336"/>
      <c r="C20" s="116"/>
      <c r="D20" s="116"/>
      <c r="E20" s="116"/>
      <c r="F20" s="116"/>
      <c r="G20" s="116"/>
      <c r="H20" s="116"/>
      <c r="I20" s="57"/>
      <c r="J20" s="57"/>
      <c r="K20" s="57"/>
      <c r="L20" s="57"/>
    </row>
    <row r="21" spans="1:13">
      <c r="A21" s="335"/>
      <c r="B21" s="958" t="s">
        <v>707</v>
      </c>
      <c r="C21" s="116"/>
      <c r="D21" s="116"/>
      <c r="E21" s="116"/>
      <c r="F21" s="116"/>
      <c r="G21" s="116"/>
      <c r="H21" s="116"/>
      <c r="I21" s="57"/>
      <c r="J21" s="57"/>
      <c r="K21" s="57"/>
      <c r="L21" s="57"/>
    </row>
    <row r="22" spans="1:13">
      <c r="A22" s="335"/>
      <c r="B22" s="336"/>
      <c r="C22" s="116"/>
      <c r="D22" s="116"/>
      <c r="E22" s="116"/>
      <c r="F22" s="116"/>
      <c r="G22" s="116"/>
      <c r="H22" s="116"/>
      <c r="I22" s="57"/>
      <c r="J22" s="57"/>
      <c r="K22" s="57"/>
      <c r="L22" s="57"/>
    </row>
    <row r="23" spans="1:13">
      <c r="A23" s="335"/>
      <c r="B23" s="336"/>
      <c r="C23" s="116"/>
      <c r="D23" s="116"/>
      <c r="E23" s="116"/>
      <c r="F23" s="116"/>
      <c r="G23" s="116"/>
      <c r="H23" s="116"/>
      <c r="I23" s="57"/>
      <c r="J23" s="57"/>
      <c r="K23" s="57"/>
      <c r="L23" s="57"/>
    </row>
    <row r="24" spans="1:13">
      <c r="A24" s="335"/>
      <c r="B24" s="336"/>
      <c r="C24" s="116"/>
      <c r="D24" s="116"/>
      <c r="E24" s="116"/>
      <c r="F24" s="116"/>
      <c r="G24" s="116"/>
      <c r="H24" s="116"/>
      <c r="I24" s="57"/>
      <c r="J24" s="57"/>
      <c r="K24" s="57"/>
      <c r="L24" s="57"/>
    </row>
    <row r="25" spans="1:13">
      <c r="A25" s="335"/>
      <c r="B25" s="336"/>
      <c r="C25" s="116"/>
      <c r="D25" s="116"/>
      <c r="E25" s="116"/>
      <c r="F25" s="116"/>
      <c r="G25" s="116"/>
      <c r="H25" s="116"/>
      <c r="I25" s="57"/>
      <c r="J25" s="57"/>
      <c r="K25" s="57"/>
      <c r="L25" s="57"/>
    </row>
    <row r="26" spans="1:13">
      <c r="A26" s="335"/>
      <c r="B26" s="336"/>
      <c r="C26" s="116"/>
      <c r="D26" s="116"/>
      <c r="E26" s="116"/>
      <c r="F26" s="116"/>
      <c r="G26" s="116"/>
      <c r="H26" s="116"/>
      <c r="I26" s="57"/>
      <c r="J26" s="57"/>
      <c r="K26" s="57"/>
      <c r="L26" s="57"/>
    </row>
    <row r="27" spans="1:13">
      <c r="A27" s="335"/>
      <c r="B27" s="336"/>
      <c r="C27" s="116"/>
      <c r="D27" s="116"/>
      <c r="E27" s="116"/>
      <c r="F27" s="116"/>
      <c r="G27" s="116"/>
      <c r="H27" s="116"/>
      <c r="I27" s="57"/>
      <c r="J27" s="57"/>
      <c r="K27" s="57"/>
      <c r="L27" s="57"/>
    </row>
    <row r="28" spans="1:13">
      <c r="A28" s="335"/>
      <c r="B28" s="336"/>
      <c r="C28" s="116"/>
      <c r="D28" s="116"/>
      <c r="E28" s="116"/>
      <c r="F28" s="116"/>
      <c r="G28" s="116"/>
      <c r="H28" s="116"/>
      <c r="I28" s="57"/>
      <c r="J28" s="57"/>
      <c r="K28" s="57"/>
      <c r="L28" s="57"/>
    </row>
    <row r="29" spans="1:13">
      <c r="A29" s="335"/>
      <c r="B29" s="336"/>
      <c r="C29" s="116"/>
      <c r="D29" s="116"/>
      <c r="E29" s="116"/>
      <c r="F29" s="116"/>
      <c r="G29" s="116"/>
      <c r="H29" s="116"/>
      <c r="I29" s="57"/>
      <c r="J29" s="57"/>
      <c r="K29" s="57"/>
      <c r="L29" s="57"/>
    </row>
    <row r="30" spans="1:13">
      <c r="A30" s="335"/>
      <c r="B30" s="336"/>
      <c r="C30" s="116"/>
      <c r="D30" s="116"/>
      <c r="E30" s="116"/>
      <c r="F30" s="116"/>
      <c r="G30" s="116"/>
      <c r="H30" s="116"/>
      <c r="I30" s="57"/>
      <c r="J30" s="57"/>
      <c r="K30" s="57"/>
      <c r="L30" s="57"/>
      <c r="M30" s="57"/>
    </row>
    <row r="31" spans="1:13">
      <c r="A31" s="335"/>
      <c r="B31" s="336"/>
      <c r="C31" s="116"/>
      <c r="D31" s="116"/>
      <c r="E31" s="116"/>
      <c r="F31" s="116"/>
      <c r="G31" s="116"/>
      <c r="H31" s="116"/>
      <c r="I31" s="57"/>
      <c r="J31" s="57"/>
      <c r="K31" s="57"/>
      <c r="L31" s="57"/>
      <c r="M31" s="57"/>
    </row>
    <row r="32" spans="1:13">
      <c r="A32" s="335"/>
      <c r="B32" s="336"/>
      <c r="C32" s="116"/>
      <c r="D32" s="116"/>
      <c r="E32" s="116"/>
      <c r="F32" s="116"/>
      <c r="G32" s="116"/>
      <c r="H32" s="116"/>
      <c r="I32" s="57"/>
      <c r="J32" s="57"/>
      <c r="K32" s="57"/>
      <c r="L32" s="57"/>
      <c r="M32" s="57"/>
    </row>
    <row r="33" spans="1:13">
      <c r="A33" s="335"/>
      <c r="B33" s="336"/>
      <c r="C33" s="116"/>
      <c r="D33" s="116"/>
      <c r="E33" s="116"/>
      <c r="F33" s="116"/>
      <c r="G33" s="116"/>
      <c r="H33" s="116"/>
      <c r="I33" s="57"/>
      <c r="J33" s="57"/>
      <c r="K33" s="57"/>
      <c r="L33" s="57"/>
      <c r="M33" s="57"/>
    </row>
    <row r="34" spans="1:13">
      <c r="A34" s="335"/>
      <c r="B34" s="336"/>
      <c r="C34" s="116"/>
      <c r="D34" s="116"/>
      <c r="E34" s="116"/>
      <c r="F34" s="116"/>
      <c r="G34" s="116"/>
      <c r="H34" s="116"/>
      <c r="I34" s="57"/>
      <c r="J34" s="57"/>
      <c r="K34" s="57"/>
      <c r="L34" s="57"/>
      <c r="M34" s="57"/>
    </row>
    <row r="35" spans="1:13" ht="23.25">
      <c r="A35" s="339" t="s">
        <v>38</v>
      </c>
      <c r="B35" s="336"/>
      <c r="C35" s="116"/>
      <c r="D35" s="116"/>
      <c r="E35" s="116"/>
      <c r="F35" s="116"/>
      <c r="G35" s="116"/>
      <c r="H35" s="116"/>
      <c r="I35" s="57"/>
      <c r="J35" s="57"/>
      <c r="K35" s="57"/>
      <c r="L35" s="57"/>
      <c r="M35" s="57"/>
    </row>
    <row r="36" spans="1:13">
      <c r="A36" s="1445" t="s">
        <v>268</v>
      </c>
      <c r="B36" s="1445"/>
      <c r="C36" s="1445"/>
      <c r="D36" s="1445"/>
      <c r="E36" s="1445"/>
      <c r="F36" s="1445"/>
      <c r="G36" s="1445"/>
      <c r="H36" s="1445"/>
      <c r="I36" s="1445"/>
      <c r="J36" s="1445"/>
      <c r="K36" s="1445"/>
      <c r="L36" s="1445"/>
      <c r="M36" s="57"/>
    </row>
    <row r="37" spans="1:13">
      <c r="A37" s="1431" t="s">
        <v>17</v>
      </c>
      <c r="B37" s="329"/>
      <c r="C37" s="650"/>
      <c r="D37" s="538">
        <v>2560</v>
      </c>
      <c r="E37" s="1434"/>
      <c r="F37" s="1434"/>
      <c r="G37" s="1435"/>
      <c r="H37" s="1436" t="s">
        <v>6</v>
      </c>
      <c r="I37" s="1437"/>
      <c r="J37" s="1437"/>
      <c r="K37" s="1437"/>
      <c r="L37" s="1438"/>
      <c r="M37" s="57"/>
    </row>
    <row r="38" spans="1:13">
      <c r="A38" s="1432"/>
      <c r="B38" s="330" t="s">
        <v>39</v>
      </c>
      <c r="C38" s="331" t="s">
        <v>71</v>
      </c>
      <c r="D38" s="331" t="s">
        <v>229</v>
      </c>
      <c r="E38" s="331" t="s">
        <v>19</v>
      </c>
      <c r="F38" s="331" t="s">
        <v>71</v>
      </c>
      <c r="G38" s="331" t="s">
        <v>64</v>
      </c>
      <c r="H38" s="1439"/>
      <c r="I38" s="1440"/>
      <c r="J38" s="1440"/>
      <c r="K38" s="1440"/>
      <c r="L38" s="1441"/>
      <c r="M38" s="57"/>
    </row>
    <row r="39" spans="1:13">
      <c r="A39" s="1433"/>
      <c r="B39" s="332"/>
      <c r="C39" s="333" t="s">
        <v>34</v>
      </c>
      <c r="D39" s="333"/>
      <c r="E39" s="333" t="s">
        <v>222</v>
      </c>
      <c r="F39" s="333" t="s">
        <v>34</v>
      </c>
      <c r="G39" s="333" t="s">
        <v>80</v>
      </c>
      <c r="H39" s="1442"/>
      <c r="I39" s="1443"/>
      <c r="J39" s="1443"/>
      <c r="K39" s="1443"/>
      <c r="L39" s="1444"/>
      <c r="M39" s="57"/>
    </row>
    <row r="40" spans="1:13" ht="21.75" thickBot="1">
      <c r="A40" s="342"/>
      <c r="B40" s="367" t="s">
        <v>37</v>
      </c>
      <c r="C40" s="343">
        <f>C41+C48</f>
        <v>5826845</v>
      </c>
      <c r="D40" s="343">
        <v>9350000</v>
      </c>
      <c r="E40" s="341"/>
      <c r="F40" s="340"/>
      <c r="G40" s="343" t="e">
        <f>G41+G48</f>
        <v>#REF!</v>
      </c>
      <c r="H40" s="344"/>
      <c r="I40" s="345"/>
      <c r="J40" s="345"/>
      <c r="K40" s="345"/>
      <c r="L40" s="346"/>
      <c r="M40" s="57"/>
    </row>
    <row r="41" spans="1:13" ht="21.75" thickTop="1">
      <c r="A41" s="361" t="s">
        <v>227</v>
      </c>
      <c r="B41" s="362" t="s">
        <v>223</v>
      </c>
      <c r="C41" s="365">
        <v>3271225</v>
      </c>
      <c r="D41" s="365">
        <v>9350000</v>
      </c>
      <c r="E41" s="363"/>
      <c r="F41" s="363"/>
      <c r="G41" s="365" t="e">
        <f>SUM(G42:G47)</f>
        <v>#REF!</v>
      </c>
      <c r="H41" s="368" t="s">
        <v>230</v>
      </c>
      <c r="I41" s="242"/>
      <c r="J41" s="242"/>
      <c r="K41" s="242"/>
      <c r="L41" s="243"/>
    </row>
    <row r="42" spans="1:13">
      <c r="A42" s="347"/>
      <c r="B42" s="348" t="s">
        <v>93</v>
      </c>
      <c r="C42" s="349"/>
      <c r="D42" s="349"/>
      <c r="E42" s="349"/>
      <c r="F42" s="349"/>
      <c r="G42" s="349"/>
      <c r="H42" s="142"/>
      <c r="I42" s="350" t="s">
        <v>45</v>
      </c>
      <c r="J42" s="350" t="s">
        <v>97</v>
      </c>
      <c r="K42" s="350" t="s">
        <v>80</v>
      </c>
      <c r="L42" s="246"/>
    </row>
    <row r="43" spans="1:13">
      <c r="A43" s="110"/>
      <c r="B43" s="118" t="s">
        <v>231</v>
      </c>
      <c r="C43" s="69"/>
      <c r="D43" s="69"/>
      <c r="E43" s="69"/>
      <c r="F43" s="69"/>
      <c r="G43" s="69"/>
      <c r="H43" s="132" t="s">
        <v>76</v>
      </c>
      <c r="I43" s="123">
        <v>2</v>
      </c>
      <c r="J43" s="133">
        <v>3000</v>
      </c>
      <c r="K43" s="133">
        <f>I43*J43</f>
        <v>6000</v>
      </c>
      <c r="L43" s="124" t="s">
        <v>11</v>
      </c>
    </row>
    <row r="44" spans="1:13">
      <c r="A44" s="110"/>
      <c r="B44" s="118" t="s">
        <v>232</v>
      </c>
      <c r="C44" s="69"/>
      <c r="D44" s="69"/>
      <c r="E44" s="69"/>
      <c r="F44" s="69"/>
      <c r="G44" s="69"/>
      <c r="H44" s="127" t="s">
        <v>77</v>
      </c>
      <c r="I44" s="71">
        <v>2</v>
      </c>
      <c r="J44" s="125">
        <v>1500</v>
      </c>
      <c r="K44" s="125">
        <f>I44*J44</f>
        <v>3000</v>
      </c>
      <c r="L44" s="70" t="s">
        <v>11</v>
      </c>
    </row>
    <row r="45" spans="1:13">
      <c r="A45" s="110"/>
      <c r="B45" s="118" t="s">
        <v>94</v>
      </c>
      <c r="C45" s="69"/>
      <c r="D45" s="69"/>
      <c r="E45" s="69"/>
      <c r="F45" s="69"/>
      <c r="G45" s="69"/>
      <c r="H45" s="127" t="s">
        <v>74</v>
      </c>
      <c r="I45" s="71">
        <v>1</v>
      </c>
      <c r="J45" s="125">
        <v>1875</v>
      </c>
      <c r="K45" s="125">
        <f>I45*J45</f>
        <v>1875</v>
      </c>
      <c r="L45" s="70" t="s">
        <v>11</v>
      </c>
    </row>
    <row r="46" spans="1:13">
      <c r="A46" s="110"/>
      <c r="B46" s="118"/>
      <c r="C46" s="69"/>
      <c r="D46" s="69"/>
      <c r="E46" s="369">
        <v>5</v>
      </c>
      <c r="F46" s="69">
        <v>10875</v>
      </c>
      <c r="G46" s="69" t="e">
        <f>F46*#REF!*E46</f>
        <v>#REF!</v>
      </c>
      <c r="H46" s="128" t="s">
        <v>95</v>
      </c>
      <c r="I46" s="130"/>
      <c r="J46" s="120"/>
      <c r="K46" s="129">
        <f>SUM(K43:K45)</f>
        <v>10875</v>
      </c>
      <c r="L46" s="70" t="s">
        <v>11</v>
      </c>
    </row>
    <row r="47" spans="1:13">
      <c r="A47" s="351"/>
      <c r="B47" s="351"/>
      <c r="C47" s="352"/>
      <c r="D47" s="352"/>
      <c r="E47" s="352"/>
      <c r="F47" s="352"/>
      <c r="G47" s="352"/>
      <c r="H47" s="353" t="s">
        <v>96</v>
      </c>
      <c r="I47" s="354"/>
      <c r="J47" s="354"/>
      <c r="K47" s="355">
        <f>SUM(K46)</f>
        <v>10875</v>
      </c>
      <c r="L47" s="356" t="s">
        <v>11</v>
      </c>
    </row>
    <row r="48" spans="1:13">
      <c r="A48" s="358" t="s">
        <v>226</v>
      </c>
      <c r="B48" s="359" t="s">
        <v>224</v>
      </c>
      <c r="C48" s="360">
        <v>2555620</v>
      </c>
      <c r="D48" s="366"/>
      <c r="E48" s="366"/>
      <c r="F48" s="366"/>
      <c r="G48" s="360" t="e">
        <f>SUM(G49:G54)</f>
        <v>#REF!</v>
      </c>
      <c r="H48" s="357" t="s">
        <v>228</v>
      </c>
      <c r="I48" s="244"/>
      <c r="J48" s="244"/>
      <c r="K48" s="244"/>
      <c r="L48" s="245"/>
    </row>
    <row r="49" spans="1:12">
      <c r="A49" s="337"/>
      <c r="B49" s="338" t="s">
        <v>98</v>
      </c>
      <c r="C49" s="349"/>
      <c r="D49" s="349"/>
      <c r="E49" s="349"/>
      <c r="F49" s="349"/>
      <c r="G49" s="349"/>
      <c r="H49" s="142"/>
      <c r="I49" s="350" t="s">
        <v>45</v>
      </c>
      <c r="J49" s="350" t="s">
        <v>97</v>
      </c>
      <c r="K49" s="350" t="s">
        <v>80</v>
      </c>
      <c r="L49" s="246"/>
    </row>
    <row r="50" spans="1:12">
      <c r="A50" s="110"/>
      <c r="B50" s="118" t="s">
        <v>99</v>
      </c>
      <c r="C50" s="69"/>
      <c r="D50" s="69"/>
      <c r="E50" s="69"/>
      <c r="F50" s="69"/>
      <c r="G50" s="69"/>
      <c r="H50" s="132" t="s">
        <v>76</v>
      </c>
      <c r="I50" s="123">
        <v>5</v>
      </c>
      <c r="J50" s="133">
        <v>3000</v>
      </c>
      <c r="K50" s="133">
        <f>I50*J50</f>
        <v>15000</v>
      </c>
      <c r="L50" s="124" t="s">
        <v>11</v>
      </c>
    </row>
    <row r="51" spans="1:12">
      <c r="A51" s="110"/>
      <c r="B51" s="118" t="s">
        <v>100</v>
      </c>
      <c r="C51" s="69"/>
      <c r="D51" s="69"/>
      <c r="E51" s="69">
        <v>5</v>
      </c>
      <c r="F51" s="69">
        <v>30375</v>
      </c>
      <c r="G51" s="69" t="e">
        <f>F51*#REF!*E51</f>
        <v>#REF!</v>
      </c>
      <c r="H51" s="127" t="s">
        <v>77</v>
      </c>
      <c r="I51" s="71">
        <v>9</v>
      </c>
      <c r="J51" s="125">
        <v>1500</v>
      </c>
      <c r="K51" s="125">
        <f>I51*J51</f>
        <v>13500</v>
      </c>
      <c r="L51" s="70" t="s">
        <v>11</v>
      </c>
    </row>
    <row r="52" spans="1:12">
      <c r="A52" s="134"/>
      <c r="B52" s="134"/>
      <c r="C52" s="135"/>
      <c r="D52" s="135"/>
      <c r="E52" s="135"/>
      <c r="F52" s="135"/>
      <c r="G52" s="135"/>
      <c r="H52" s="127" t="s">
        <v>74</v>
      </c>
      <c r="I52" s="71">
        <v>1</v>
      </c>
      <c r="J52" s="125">
        <v>1875</v>
      </c>
      <c r="K52" s="125">
        <f>I52*J52</f>
        <v>1875</v>
      </c>
      <c r="L52" s="70" t="s">
        <v>11</v>
      </c>
    </row>
    <row r="53" spans="1:12">
      <c r="A53" s="134"/>
      <c r="B53" s="134"/>
      <c r="C53" s="135"/>
      <c r="D53" s="135"/>
      <c r="E53" s="135"/>
      <c r="F53" s="135"/>
      <c r="G53" s="135"/>
      <c r="H53" s="128" t="s">
        <v>95</v>
      </c>
      <c r="I53" s="130"/>
      <c r="J53" s="120"/>
      <c r="K53" s="129">
        <f>SUM(K50:K52)</f>
        <v>30375</v>
      </c>
      <c r="L53" s="70" t="s">
        <v>11</v>
      </c>
    </row>
    <row r="54" spans="1:12">
      <c r="A54" s="138"/>
      <c r="B54" s="138"/>
      <c r="C54" s="139"/>
      <c r="D54" s="139"/>
      <c r="E54" s="139"/>
      <c r="F54" s="139"/>
      <c r="G54" s="139"/>
      <c r="H54" s="143" t="s">
        <v>96</v>
      </c>
      <c r="I54" s="121"/>
      <c r="J54" s="121"/>
      <c r="K54" s="144">
        <f>SUM(K53)</f>
        <v>30375</v>
      </c>
      <c r="L54" s="122" t="s">
        <v>11</v>
      </c>
    </row>
    <row r="56" spans="1:12">
      <c r="C56" s="136"/>
      <c r="D56" s="136"/>
      <c r="E56" s="136"/>
      <c r="F56" s="136"/>
      <c r="G56" s="136"/>
    </row>
  </sheetData>
  <mergeCells count="8">
    <mergeCell ref="A37:A39"/>
    <mergeCell ref="E37:G37"/>
    <mergeCell ref="H37:L39"/>
    <mergeCell ref="A2:L2"/>
    <mergeCell ref="A36:L36"/>
    <mergeCell ref="H4:L6"/>
    <mergeCell ref="A4:A6"/>
    <mergeCell ref="E4:G4"/>
  </mergeCells>
  <pageMargins left="0.64" right="0.19685039370078741" top="0.68" bottom="0.17" header="0.15" footer="0.14000000000000001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L56"/>
  <sheetViews>
    <sheetView workbookViewId="0">
      <selection activeCell="C28" sqref="C28"/>
    </sheetView>
  </sheetViews>
  <sheetFormatPr defaultRowHeight="21"/>
  <cols>
    <col min="1" max="1" width="5.28515625" style="109" customWidth="1"/>
    <col min="2" max="2" width="27.28515625" style="109" customWidth="1"/>
    <col min="3" max="3" width="15.7109375" style="117" customWidth="1"/>
    <col min="4" max="4" width="11" style="117" customWidth="1"/>
    <col min="5" max="5" width="8.5703125" style="117" customWidth="1"/>
    <col min="6" max="6" width="12.85546875" style="117" customWidth="1"/>
    <col min="7" max="7" width="13.42578125" style="117" customWidth="1"/>
    <col min="8" max="8" width="13" style="117" customWidth="1"/>
    <col min="9" max="9" width="4.140625" style="2" customWidth="1"/>
    <col min="10" max="10" width="7.140625" style="2" customWidth="1"/>
    <col min="11" max="11" width="17.85546875" style="2" customWidth="1"/>
    <col min="12" max="16384" width="9.140625" style="2"/>
  </cols>
  <sheetData>
    <row r="1" spans="1:11">
      <c r="K1" s="1102" t="s">
        <v>599</v>
      </c>
    </row>
    <row r="2" spans="1:11">
      <c r="A2" s="1445" t="s">
        <v>454</v>
      </c>
      <c r="B2" s="1445"/>
      <c r="C2" s="1445"/>
      <c r="D2" s="1445"/>
      <c r="E2" s="1445"/>
      <c r="F2" s="1445"/>
      <c r="G2" s="1445"/>
      <c r="H2" s="1445"/>
      <c r="I2" s="1445"/>
      <c r="J2" s="1445"/>
      <c r="K2" s="1445"/>
    </row>
    <row r="3" spans="1:11">
      <c r="A3" s="108" t="str">
        <f>'2004'!A3</f>
        <v>หน่วยงาน ...............................................................................</v>
      </c>
      <c r="C3" s="607"/>
      <c r="D3" s="607"/>
      <c r="E3" s="607"/>
      <c r="F3" s="607"/>
      <c r="G3" s="607"/>
      <c r="H3" s="108"/>
    </row>
    <row r="4" spans="1:11">
      <c r="A4" s="1431" t="s">
        <v>17</v>
      </c>
      <c r="B4" s="329"/>
      <c r="C4" s="666" t="s">
        <v>452</v>
      </c>
      <c r="D4" s="609">
        <v>2562</v>
      </c>
      <c r="E4" s="1446" t="s">
        <v>453</v>
      </c>
      <c r="F4" s="1434"/>
      <c r="G4" s="1435"/>
      <c r="H4" s="1436" t="s">
        <v>6</v>
      </c>
      <c r="I4" s="1437"/>
      <c r="J4" s="1437"/>
      <c r="K4" s="1438"/>
    </row>
    <row r="5" spans="1:11" ht="42">
      <c r="A5" s="1432"/>
      <c r="B5" s="330" t="s">
        <v>383</v>
      </c>
      <c r="C5" s="1447" t="s">
        <v>34</v>
      </c>
      <c r="D5" s="331" t="s">
        <v>229</v>
      </c>
      <c r="E5" s="331" t="s">
        <v>19</v>
      </c>
      <c r="F5" s="748" t="s">
        <v>410</v>
      </c>
      <c r="G5" s="331" t="s">
        <v>64</v>
      </c>
      <c r="H5" s="1439"/>
      <c r="I5" s="1440"/>
      <c r="J5" s="1440"/>
      <c r="K5" s="1441"/>
    </row>
    <row r="6" spans="1:11">
      <c r="A6" s="1433"/>
      <c r="B6" s="332"/>
      <c r="C6" s="1448"/>
      <c r="D6" s="333"/>
      <c r="E6" s="333" t="s">
        <v>222</v>
      </c>
      <c r="F6" s="333" t="s">
        <v>411</v>
      </c>
      <c r="G6" s="333" t="s">
        <v>80</v>
      </c>
      <c r="H6" s="1442"/>
      <c r="I6" s="1443"/>
      <c r="J6" s="1443"/>
      <c r="K6" s="1444"/>
    </row>
    <row r="7" spans="1:11" ht="21.75" thickBot="1">
      <c r="A7" s="229"/>
      <c r="B7" s="545" t="s">
        <v>37</v>
      </c>
      <c r="C7" s="140"/>
      <c r="D7" s="140"/>
      <c r="E7" s="68"/>
      <c r="F7" s="68"/>
      <c r="G7" s="68">
        <f>G8+G20</f>
        <v>0</v>
      </c>
      <c r="H7" s="140"/>
      <c r="I7" s="137"/>
      <c r="J7" s="137"/>
      <c r="K7" s="145"/>
    </row>
    <row r="8" spans="1:11" ht="21.75" thickTop="1">
      <c r="A8" s="846" t="s">
        <v>227</v>
      </c>
      <c r="B8" s="334" t="s">
        <v>307</v>
      </c>
      <c r="C8" s="848"/>
      <c r="D8" s="848"/>
      <c r="E8" s="847"/>
      <c r="F8" s="847"/>
      <c r="G8" s="847">
        <f>G9+G12+G15+G18</f>
        <v>0</v>
      </c>
      <c r="H8" s="849" t="s">
        <v>233</v>
      </c>
      <c r="I8" s="580"/>
      <c r="J8" s="580"/>
      <c r="K8" s="436"/>
    </row>
    <row r="9" spans="1:11">
      <c r="A9" s="841"/>
      <c r="B9" s="118" t="s">
        <v>384</v>
      </c>
      <c r="C9" s="119"/>
      <c r="D9" s="119"/>
      <c r="E9" s="69"/>
      <c r="F9" s="69"/>
      <c r="G9" s="69">
        <f>SUM(G10:G11)</f>
        <v>0</v>
      </c>
      <c r="H9" s="119"/>
      <c r="I9" s="71"/>
      <c r="J9" s="71"/>
      <c r="K9" s="70"/>
    </row>
    <row r="10" spans="1:11" ht="16.5" customHeight="1">
      <c r="A10" s="841"/>
      <c r="B10" s="118"/>
      <c r="C10" s="119"/>
      <c r="D10" s="119"/>
      <c r="E10" s="69"/>
      <c r="F10" s="69"/>
      <c r="G10" s="69"/>
      <c r="H10" s="119"/>
      <c r="I10" s="71"/>
      <c r="J10" s="71"/>
      <c r="K10" s="70"/>
    </row>
    <row r="11" spans="1:11" ht="20.25" customHeight="1">
      <c r="A11" s="841"/>
      <c r="B11" s="110"/>
      <c r="C11" s="119"/>
      <c r="D11" s="119"/>
      <c r="E11" s="69"/>
      <c r="F11" s="69"/>
      <c r="G11" s="69"/>
      <c r="H11" s="119"/>
      <c r="I11" s="71"/>
      <c r="J11" s="71"/>
      <c r="K11" s="70"/>
    </row>
    <row r="12" spans="1:11">
      <c r="A12" s="841"/>
      <c r="B12" s="118" t="s">
        <v>387</v>
      </c>
      <c r="C12" s="119"/>
      <c r="D12" s="119"/>
      <c r="E12" s="69"/>
      <c r="F12" s="69"/>
      <c r="G12" s="69">
        <f>SUM(G13:G14)</f>
        <v>0</v>
      </c>
      <c r="H12" s="119"/>
      <c r="I12" s="71"/>
      <c r="J12" s="71"/>
      <c r="K12" s="70"/>
    </row>
    <row r="13" spans="1:11" ht="18" customHeight="1">
      <c r="A13" s="841"/>
      <c r="B13" s="118"/>
      <c r="C13" s="119"/>
      <c r="D13" s="119"/>
      <c r="E13" s="69"/>
      <c r="F13" s="69"/>
      <c r="G13" s="69"/>
      <c r="H13" s="119"/>
      <c r="I13" s="71"/>
      <c r="J13" s="71"/>
      <c r="K13" s="70"/>
    </row>
    <row r="14" spans="1:11">
      <c r="A14" s="841"/>
      <c r="B14" s="110"/>
      <c r="C14" s="119"/>
      <c r="D14" s="119"/>
      <c r="E14" s="69"/>
      <c r="F14" s="69"/>
      <c r="G14" s="69"/>
      <c r="H14" s="119"/>
      <c r="I14" s="71"/>
      <c r="J14" s="71"/>
      <c r="K14" s="70"/>
    </row>
    <row r="15" spans="1:11">
      <c r="A15" s="841"/>
      <c r="B15" s="118" t="s">
        <v>385</v>
      </c>
      <c r="C15" s="119"/>
      <c r="D15" s="119"/>
      <c r="E15" s="69"/>
      <c r="F15" s="69"/>
      <c r="G15" s="69">
        <f>SUM(G16:G17)</f>
        <v>0</v>
      </c>
      <c r="H15" s="842"/>
      <c r="I15" s="71"/>
      <c r="J15" s="71"/>
      <c r="K15" s="70"/>
    </row>
    <row r="16" spans="1:11" ht="17.25" customHeight="1">
      <c r="A16" s="841"/>
      <c r="B16" s="118"/>
      <c r="C16" s="119"/>
      <c r="D16" s="119"/>
      <c r="E16" s="69"/>
      <c r="F16" s="69"/>
      <c r="G16" s="69"/>
      <c r="H16" s="842"/>
      <c r="I16" s="71"/>
      <c r="J16" s="71"/>
      <c r="K16" s="70"/>
    </row>
    <row r="17" spans="1:12">
      <c r="A17" s="841"/>
      <c r="B17" s="118"/>
      <c r="C17" s="119"/>
      <c r="D17" s="119"/>
      <c r="E17" s="69"/>
      <c r="F17" s="69"/>
      <c r="G17" s="69"/>
      <c r="H17" s="842"/>
      <c r="I17" s="71"/>
      <c r="J17" s="71"/>
      <c r="K17" s="70"/>
    </row>
    <row r="18" spans="1:12">
      <c r="A18" s="841"/>
      <c r="B18" s="118" t="s">
        <v>386</v>
      </c>
      <c r="C18" s="119"/>
      <c r="D18" s="119"/>
      <c r="E18" s="69"/>
      <c r="F18" s="69"/>
      <c r="G18" s="69">
        <f>SUM(G19:G20)</f>
        <v>0</v>
      </c>
      <c r="H18" s="842"/>
      <c r="I18" s="71"/>
      <c r="J18" s="71"/>
      <c r="K18" s="70"/>
    </row>
    <row r="19" spans="1:12" ht="19.5" customHeight="1">
      <c r="A19" s="841"/>
      <c r="B19" s="118"/>
      <c r="C19" s="119"/>
      <c r="D19" s="119"/>
      <c r="E19" s="69"/>
      <c r="F19" s="69"/>
      <c r="G19" s="69"/>
      <c r="H19" s="842"/>
      <c r="I19" s="71"/>
      <c r="J19" s="71"/>
      <c r="K19" s="70"/>
    </row>
    <row r="20" spans="1:12">
      <c r="A20" s="841" t="s">
        <v>226</v>
      </c>
      <c r="B20" s="118" t="s">
        <v>382</v>
      </c>
      <c r="C20" s="119"/>
      <c r="D20" s="119"/>
      <c r="E20" s="69"/>
      <c r="F20" s="69"/>
      <c r="G20" s="69">
        <v>0</v>
      </c>
      <c r="H20" s="842"/>
      <c r="I20" s="71"/>
      <c r="J20" s="71"/>
      <c r="K20" s="70"/>
    </row>
    <row r="21" spans="1:12">
      <c r="A21" s="841"/>
      <c r="B21" s="118"/>
      <c r="C21" s="119"/>
      <c r="D21" s="119"/>
      <c r="E21" s="69"/>
      <c r="F21" s="69"/>
      <c r="G21" s="69"/>
      <c r="H21" s="842"/>
      <c r="I21" s="71"/>
      <c r="J21" s="71"/>
      <c r="K21" s="70"/>
    </row>
    <row r="22" spans="1:12">
      <c r="A22" s="113"/>
      <c r="B22" s="114"/>
      <c r="C22" s="126"/>
      <c r="D22" s="126"/>
      <c r="E22" s="115"/>
      <c r="F22" s="115"/>
      <c r="G22" s="115"/>
      <c r="H22" s="126"/>
      <c r="I22" s="121"/>
      <c r="J22" s="121"/>
      <c r="K22" s="122"/>
    </row>
    <row r="23" spans="1:12">
      <c r="A23" s="1337" t="s">
        <v>708</v>
      </c>
      <c r="B23" s="2"/>
      <c r="C23" s="116"/>
      <c r="D23" s="116"/>
      <c r="E23" s="116"/>
      <c r="F23" s="116"/>
      <c r="G23" s="116"/>
      <c r="H23" s="116"/>
      <c r="I23" s="57"/>
      <c r="J23" s="57"/>
      <c r="K23" s="57"/>
    </row>
    <row r="24" spans="1:12">
      <c r="A24" s="335"/>
      <c r="B24" s="336"/>
      <c r="C24" s="116"/>
      <c r="D24" s="116"/>
      <c r="E24" s="116"/>
      <c r="F24" s="116"/>
      <c r="G24" s="116"/>
      <c r="H24" s="116"/>
      <c r="I24" s="57"/>
      <c r="J24" s="57"/>
      <c r="K24" s="57"/>
    </row>
    <row r="25" spans="1:12">
      <c r="A25" s="335"/>
      <c r="B25" s="336"/>
      <c r="C25" s="116"/>
      <c r="D25" s="116"/>
      <c r="E25" s="116"/>
      <c r="F25" s="116"/>
      <c r="G25" s="116"/>
      <c r="H25" s="116"/>
      <c r="I25" s="57"/>
      <c r="J25" s="57"/>
      <c r="K25" s="57"/>
    </row>
    <row r="26" spans="1:12">
      <c r="A26" s="335"/>
      <c r="B26" s="336"/>
      <c r="C26" s="116"/>
      <c r="D26" s="116"/>
      <c r="E26" s="116"/>
      <c r="F26" s="116"/>
      <c r="G26" s="116"/>
      <c r="H26" s="116"/>
      <c r="I26" s="57"/>
      <c r="J26" s="57"/>
      <c r="K26" s="57"/>
    </row>
    <row r="27" spans="1:12">
      <c r="A27" s="335"/>
      <c r="B27" s="336"/>
      <c r="C27" s="116"/>
      <c r="D27" s="116"/>
      <c r="E27" s="116"/>
      <c r="F27" s="116"/>
      <c r="G27" s="116"/>
      <c r="H27" s="116"/>
      <c r="I27" s="57"/>
      <c r="J27" s="57"/>
      <c r="K27" s="57"/>
    </row>
    <row r="28" spans="1:12">
      <c r="A28" s="335"/>
      <c r="B28" s="336"/>
      <c r="C28" s="116"/>
      <c r="D28" s="116"/>
      <c r="E28" s="116"/>
      <c r="F28" s="116"/>
      <c r="G28" s="116"/>
      <c r="H28" s="116"/>
      <c r="I28" s="57"/>
      <c r="J28" s="57"/>
      <c r="K28" s="57"/>
    </row>
    <row r="29" spans="1:12">
      <c r="A29" s="335"/>
      <c r="B29" s="336"/>
      <c r="C29" s="116"/>
      <c r="D29" s="116"/>
      <c r="E29" s="116"/>
      <c r="F29" s="116"/>
      <c r="G29" s="116"/>
      <c r="H29" s="116"/>
      <c r="I29" s="57"/>
      <c r="J29" s="57"/>
      <c r="K29" s="57"/>
    </row>
    <row r="30" spans="1:12">
      <c r="A30" s="335"/>
      <c r="B30" s="336"/>
      <c r="C30" s="116"/>
      <c r="D30" s="116"/>
      <c r="E30" s="116"/>
      <c r="F30" s="116"/>
      <c r="G30" s="116"/>
      <c r="H30" s="116"/>
      <c r="I30" s="57"/>
      <c r="J30" s="57"/>
      <c r="K30" s="57"/>
    </row>
    <row r="31" spans="1:12">
      <c r="A31" s="335"/>
      <c r="B31" s="336"/>
      <c r="C31" s="116"/>
      <c r="D31" s="116"/>
      <c r="E31" s="116"/>
      <c r="F31" s="116"/>
      <c r="G31" s="116"/>
      <c r="H31" s="116"/>
      <c r="I31" s="57"/>
      <c r="J31" s="57"/>
      <c r="K31" s="57"/>
    </row>
    <row r="32" spans="1:12">
      <c r="A32" s="335"/>
      <c r="B32" s="336"/>
      <c r="C32" s="116"/>
      <c r="D32" s="116"/>
      <c r="E32" s="116"/>
      <c r="F32" s="116"/>
      <c r="G32" s="116"/>
      <c r="H32" s="116"/>
      <c r="I32" s="57"/>
      <c r="J32" s="57"/>
      <c r="K32" s="57"/>
      <c r="L32" s="57"/>
    </row>
    <row r="33" spans="1:12">
      <c r="A33" s="335"/>
      <c r="B33" s="336"/>
      <c r="C33" s="116"/>
      <c r="D33" s="116"/>
      <c r="E33" s="116"/>
      <c r="F33" s="116"/>
      <c r="G33" s="116"/>
      <c r="H33" s="116"/>
      <c r="I33" s="57"/>
      <c r="J33" s="57"/>
      <c r="K33" s="57"/>
      <c r="L33" s="57"/>
    </row>
    <row r="34" spans="1:12">
      <c r="A34" s="335"/>
      <c r="B34" s="336"/>
      <c r="C34" s="116"/>
      <c r="D34" s="116"/>
      <c r="E34" s="116"/>
      <c r="F34" s="116"/>
      <c r="G34" s="116"/>
      <c r="H34" s="116"/>
      <c r="I34" s="57"/>
      <c r="J34" s="57"/>
      <c r="K34" s="57"/>
      <c r="L34" s="57"/>
    </row>
    <row r="35" spans="1:12" ht="23.25">
      <c r="A35" s="339" t="s">
        <v>38</v>
      </c>
      <c r="B35" s="336"/>
      <c r="C35" s="116"/>
      <c r="D35" s="116"/>
      <c r="E35" s="116"/>
      <c r="F35" s="116"/>
      <c r="G35" s="116"/>
      <c r="H35" s="116"/>
      <c r="I35" s="57"/>
      <c r="J35" s="57"/>
      <c r="K35" s="57"/>
      <c r="L35" s="57"/>
    </row>
    <row r="36" spans="1:12">
      <c r="A36" s="1445" t="s">
        <v>268</v>
      </c>
      <c r="B36" s="1445"/>
      <c r="C36" s="1445"/>
      <c r="D36" s="1445"/>
      <c r="E36" s="1445"/>
      <c r="F36" s="1445"/>
      <c r="G36" s="1445"/>
      <c r="H36" s="1445"/>
      <c r="I36" s="1445"/>
      <c r="J36" s="1445"/>
      <c r="K36" s="1445"/>
      <c r="L36" s="57"/>
    </row>
    <row r="37" spans="1:12">
      <c r="A37" s="1431" t="s">
        <v>17</v>
      </c>
      <c r="B37" s="329"/>
      <c r="C37" s="650"/>
      <c r="D37" s="609">
        <v>2560</v>
      </c>
      <c r="E37" s="1434"/>
      <c r="F37" s="1434"/>
      <c r="G37" s="1435"/>
      <c r="H37" s="1436" t="s">
        <v>6</v>
      </c>
      <c r="I37" s="1437"/>
      <c r="J37" s="1437"/>
      <c r="K37" s="1438"/>
      <c r="L37" s="57"/>
    </row>
    <row r="38" spans="1:12">
      <c r="A38" s="1432"/>
      <c r="B38" s="330" t="s">
        <v>39</v>
      </c>
      <c r="C38" s="331" t="s">
        <v>71</v>
      </c>
      <c r="D38" s="331" t="s">
        <v>229</v>
      </c>
      <c r="E38" s="331" t="s">
        <v>19</v>
      </c>
      <c r="F38" s="331" t="s">
        <v>71</v>
      </c>
      <c r="G38" s="331" t="s">
        <v>64</v>
      </c>
      <c r="H38" s="1439"/>
      <c r="I38" s="1440"/>
      <c r="J38" s="1440"/>
      <c r="K38" s="1441"/>
      <c r="L38" s="57"/>
    </row>
    <row r="39" spans="1:12">
      <c r="A39" s="1433"/>
      <c r="B39" s="332"/>
      <c r="C39" s="333" t="s">
        <v>34</v>
      </c>
      <c r="D39" s="333"/>
      <c r="E39" s="333" t="s">
        <v>222</v>
      </c>
      <c r="F39" s="333" t="s">
        <v>34</v>
      </c>
      <c r="G39" s="333" t="s">
        <v>80</v>
      </c>
      <c r="H39" s="1442"/>
      <c r="I39" s="1443"/>
      <c r="J39" s="1443"/>
      <c r="K39" s="1444"/>
      <c r="L39" s="57"/>
    </row>
    <row r="40" spans="1:12" ht="21.75" thickBot="1">
      <c r="A40" s="342"/>
      <c r="B40" s="367" t="s">
        <v>37</v>
      </c>
      <c r="C40" s="343">
        <f>C41+C48</f>
        <v>5826845</v>
      </c>
      <c r="D40" s="343">
        <v>9350000</v>
      </c>
      <c r="E40" s="341"/>
      <c r="F40" s="340"/>
      <c r="G40" s="343" t="e">
        <f>G41+G48</f>
        <v>#REF!</v>
      </c>
      <c r="H40" s="344"/>
      <c r="I40" s="345"/>
      <c r="J40" s="345"/>
      <c r="K40" s="346"/>
      <c r="L40" s="57"/>
    </row>
    <row r="41" spans="1:12" ht="21.75" thickTop="1">
      <c r="A41" s="361" t="s">
        <v>227</v>
      </c>
      <c r="B41" s="362" t="s">
        <v>223</v>
      </c>
      <c r="C41" s="365">
        <v>3271225</v>
      </c>
      <c r="D41" s="365">
        <v>9350000</v>
      </c>
      <c r="E41" s="363"/>
      <c r="F41" s="363"/>
      <c r="G41" s="365" t="e">
        <f>SUM(G42:G47)</f>
        <v>#REF!</v>
      </c>
      <c r="H41" s="368" t="s">
        <v>230</v>
      </c>
      <c r="I41" s="242"/>
      <c r="J41" s="242"/>
      <c r="K41" s="243"/>
    </row>
    <row r="42" spans="1:12">
      <c r="A42" s="347"/>
      <c r="B42" s="348" t="s">
        <v>93</v>
      </c>
      <c r="C42" s="349"/>
      <c r="D42" s="349"/>
      <c r="E42" s="349"/>
      <c r="F42" s="349"/>
      <c r="G42" s="349"/>
      <c r="H42" s="142"/>
      <c r="I42" s="350" t="s">
        <v>45</v>
      </c>
      <c r="J42" s="350" t="s">
        <v>80</v>
      </c>
      <c r="K42" s="246"/>
    </row>
    <row r="43" spans="1:12">
      <c r="A43" s="110"/>
      <c r="B43" s="118" t="s">
        <v>231</v>
      </c>
      <c r="C43" s="69"/>
      <c r="D43" s="69"/>
      <c r="E43" s="69"/>
      <c r="F43" s="69"/>
      <c r="G43" s="69"/>
      <c r="H43" s="132" t="s">
        <v>76</v>
      </c>
      <c r="I43" s="123">
        <v>2</v>
      </c>
      <c r="J43" s="133" t="e">
        <f>I43*#REF!</f>
        <v>#REF!</v>
      </c>
      <c r="K43" s="124" t="s">
        <v>11</v>
      </c>
    </row>
    <row r="44" spans="1:12">
      <c r="A44" s="110"/>
      <c r="B44" s="118" t="s">
        <v>232</v>
      </c>
      <c r="C44" s="69"/>
      <c r="D44" s="69"/>
      <c r="E44" s="69"/>
      <c r="F44" s="69"/>
      <c r="G44" s="69"/>
      <c r="H44" s="127" t="s">
        <v>77</v>
      </c>
      <c r="I44" s="71">
        <v>2</v>
      </c>
      <c r="J44" s="125" t="e">
        <f>I44*#REF!</f>
        <v>#REF!</v>
      </c>
      <c r="K44" s="70" t="s">
        <v>11</v>
      </c>
    </row>
    <row r="45" spans="1:12">
      <c r="A45" s="110"/>
      <c r="B45" s="118" t="s">
        <v>94</v>
      </c>
      <c r="C45" s="69"/>
      <c r="D45" s="69"/>
      <c r="E45" s="69"/>
      <c r="F45" s="69"/>
      <c r="G45" s="69"/>
      <c r="H45" s="127" t="s">
        <v>74</v>
      </c>
      <c r="I45" s="71">
        <v>1</v>
      </c>
      <c r="J45" s="125" t="e">
        <f>I45*#REF!</f>
        <v>#REF!</v>
      </c>
      <c r="K45" s="70" t="s">
        <v>11</v>
      </c>
    </row>
    <row r="46" spans="1:12">
      <c r="A46" s="110"/>
      <c r="B46" s="118"/>
      <c r="C46" s="69"/>
      <c r="D46" s="69"/>
      <c r="E46" s="369">
        <v>5</v>
      </c>
      <c r="F46" s="69">
        <v>10875</v>
      </c>
      <c r="G46" s="69" t="e">
        <f>F46*#REF!*E46</f>
        <v>#REF!</v>
      </c>
      <c r="H46" s="128" t="s">
        <v>95</v>
      </c>
      <c r="I46" s="130"/>
      <c r="J46" s="129" t="e">
        <f>SUM(J43:J45)</f>
        <v>#REF!</v>
      </c>
      <c r="K46" s="70" t="s">
        <v>11</v>
      </c>
    </row>
    <row r="47" spans="1:12">
      <c r="A47" s="351"/>
      <c r="B47" s="351"/>
      <c r="C47" s="352"/>
      <c r="D47" s="352"/>
      <c r="E47" s="352"/>
      <c r="F47" s="352"/>
      <c r="G47" s="352"/>
      <c r="H47" s="353" t="s">
        <v>96</v>
      </c>
      <c r="I47" s="354"/>
      <c r="J47" s="355" t="e">
        <f>SUM(J46)</f>
        <v>#REF!</v>
      </c>
      <c r="K47" s="356" t="s">
        <v>11</v>
      </c>
    </row>
    <row r="48" spans="1:12">
      <c r="A48" s="358" t="s">
        <v>226</v>
      </c>
      <c r="B48" s="359" t="s">
        <v>224</v>
      </c>
      <c r="C48" s="360">
        <v>2555620</v>
      </c>
      <c r="D48" s="366"/>
      <c r="E48" s="366"/>
      <c r="F48" s="366"/>
      <c r="G48" s="360" t="e">
        <f>SUM(G49:G54)</f>
        <v>#REF!</v>
      </c>
      <c r="H48" s="357" t="s">
        <v>228</v>
      </c>
      <c r="I48" s="244"/>
      <c r="J48" s="244"/>
      <c r="K48" s="245"/>
    </row>
    <row r="49" spans="1:11">
      <c r="A49" s="337"/>
      <c r="B49" s="338" t="s">
        <v>98</v>
      </c>
      <c r="C49" s="349"/>
      <c r="D49" s="349"/>
      <c r="E49" s="349"/>
      <c r="F49" s="349"/>
      <c r="G49" s="349"/>
      <c r="H49" s="142"/>
      <c r="I49" s="350" t="s">
        <v>45</v>
      </c>
      <c r="J49" s="350" t="s">
        <v>80</v>
      </c>
      <c r="K49" s="246"/>
    </row>
    <row r="50" spans="1:11">
      <c r="A50" s="110"/>
      <c r="B50" s="118" t="s">
        <v>99</v>
      </c>
      <c r="C50" s="69"/>
      <c r="D50" s="69"/>
      <c r="E50" s="69"/>
      <c r="F50" s="69"/>
      <c r="G50" s="69"/>
      <c r="H50" s="132" t="s">
        <v>76</v>
      </c>
      <c r="I50" s="123">
        <v>5</v>
      </c>
      <c r="J50" s="133" t="e">
        <f>I50*#REF!</f>
        <v>#REF!</v>
      </c>
      <c r="K50" s="124" t="s">
        <v>11</v>
      </c>
    </row>
    <row r="51" spans="1:11">
      <c r="A51" s="110"/>
      <c r="B51" s="118" t="s">
        <v>100</v>
      </c>
      <c r="C51" s="69"/>
      <c r="D51" s="69"/>
      <c r="E51" s="69">
        <v>5</v>
      </c>
      <c r="F51" s="69">
        <v>30375</v>
      </c>
      <c r="G51" s="69" t="e">
        <f>F51*#REF!*E51</f>
        <v>#REF!</v>
      </c>
      <c r="H51" s="127" t="s">
        <v>77</v>
      </c>
      <c r="I51" s="71">
        <v>9</v>
      </c>
      <c r="J51" s="125" t="e">
        <f>I51*#REF!</f>
        <v>#REF!</v>
      </c>
      <c r="K51" s="70" t="s">
        <v>11</v>
      </c>
    </row>
    <row r="52" spans="1:11">
      <c r="A52" s="134"/>
      <c r="B52" s="134"/>
      <c r="C52" s="135"/>
      <c r="D52" s="135"/>
      <c r="E52" s="135"/>
      <c r="F52" s="135"/>
      <c r="G52" s="135"/>
      <c r="H52" s="127" t="s">
        <v>74</v>
      </c>
      <c r="I52" s="71">
        <v>1</v>
      </c>
      <c r="J52" s="125" t="e">
        <f>I52*#REF!</f>
        <v>#REF!</v>
      </c>
      <c r="K52" s="70" t="s">
        <v>11</v>
      </c>
    </row>
    <row r="53" spans="1:11">
      <c r="A53" s="134"/>
      <c r="B53" s="134"/>
      <c r="C53" s="135"/>
      <c r="D53" s="135"/>
      <c r="E53" s="135"/>
      <c r="F53" s="135"/>
      <c r="G53" s="135"/>
      <c r="H53" s="128" t="s">
        <v>95</v>
      </c>
      <c r="I53" s="130"/>
      <c r="J53" s="129" t="e">
        <f>SUM(J50:J52)</f>
        <v>#REF!</v>
      </c>
      <c r="K53" s="70" t="s">
        <v>11</v>
      </c>
    </row>
    <row r="54" spans="1:11">
      <c r="A54" s="138"/>
      <c r="B54" s="138"/>
      <c r="C54" s="139"/>
      <c r="D54" s="139"/>
      <c r="E54" s="139"/>
      <c r="F54" s="139"/>
      <c r="G54" s="139"/>
      <c r="H54" s="143" t="s">
        <v>96</v>
      </c>
      <c r="I54" s="121"/>
      <c r="J54" s="144" t="e">
        <f>SUM(J53)</f>
        <v>#REF!</v>
      </c>
      <c r="K54" s="122" t="s">
        <v>11</v>
      </c>
    </row>
    <row r="56" spans="1:11">
      <c r="C56" s="136"/>
      <c r="D56" s="136"/>
      <c r="E56" s="136"/>
      <c r="F56" s="136"/>
      <c r="G56" s="136"/>
    </row>
  </sheetData>
  <mergeCells count="9">
    <mergeCell ref="A37:A39"/>
    <mergeCell ref="E37:G37"/>
    <mergeCell ref="H37:K39"/>
    <mergeCell ref="A2:K2"/>
    <mergeCell ref="A4:A6"/>
    <mergeCell ref="H4:K6"/>
    <mergeCell ref="A36:K36"/>
    <mergeCell ref="E4:G4"/>
    <mergeCell ref="C5:C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M51"/>
  <sheetViews>
    <sheetView workbookViewId="0">
      <selection activeCell="I49" sqref="I49"/>
    </sheetView>
  </sheetViews>
  <sheetFormatPr defaultRowHeight="18.75"/>
  <cols>
    <col min="1" max="1" width="5.5703125" style="3" customWidth="1"/>
    <col min="2" max="2" width="2.85546875" style="5" customWidth="1"/>
    <col min="3" max="3" width="43" style="5" customWidth="1"/>
    <col min="4" max="4" width="12.5703125" style="867" customWidth="1"/>
    <col min="5" max="5" width="12.5703125" style="5" customWidth="1"/>
    <col min="6" max="9" width="9.85546875" style="5" customWidth="1"/>
    <col min="10" max="10" width="18.85546875" style="5" customWidth="1"/>
    <col min="11" max="11" width="32.5703125" style="5" customWidth="1"/>
    <col min="12" max="16384" width="9.140625" style="5"/>
  </cols>
  <sheetData>
    <row r="1" spans="1:13" ht="24" customHeight="1">
      <c r="A1" s="65"/>
      <c r="B1" s="2"/>
      <c r="C1" s="2"/>
      <c r="D1" s="830"/>
      <c r="E1" s="2"/>
      <c r="F1" s="2"/>
      <c r="G1" s="2"/>
      <c r="H1" s="2"/>
      <c r="I1" s="2"/>
      <c r="J1" s="2"/>
      <c r="K1" s="1102" t="s">
        <v>600</v>
      </c>
      <c r="L1" s="2"/>
      <c r="M1" s="2"/>
    </row>
    <row r="2" spans="1:13" s="6" customFormat="1" ht="24" customHeight="1">
      <c r="A2" s="1419" t="s">
        <v>455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  <c r="L2" s="1"/>
      <c r="M2" s="1"/>
    </row>
    <row r="3" spans="1:13" s="6" customFormat="1" ht="24" customHeight="1">
      <c r="A3" s="1" t="str">
        <f>'2002'!A3</f>
        <v>หน่วยงาน ...............................................................................</v>
      </c>
      <c r="C3" s="1"/>
      <c r="D3" s="854"/>
      <c r="E3" s="1"/>
      <c r="F3" s="1"/>
      <c r="G3" s="1"/>
      <c r="H3" s="1"/>
      <c r="I3" s="1"/>
      <c r="J3" s="1"/>
      <c r="K3" s="66"/>
      <c r="L3" s="1"/>
      <c r="M3" s="1"/>
    </row>
    <row r="4" spans="1:13" s="868" customFormat="1" ht="24" customHeight="1">
      <c r="A4" s="1413" t="s">
        <v>17</v>
      </c>
      <c r="B4" s="1415" t="s">
        <v>119</v>
      </c>
      <c r="C4" s="1416"/>
      <c r="D4" s="855" t="s">
        <v>316</v>
      </c>
      <c r="E4" s="855" t="s">
        <v>368</v>
      </c>
      <c r="F4" s="1449" t="s">
        <v>456</v>
      </c>
      <c r="G4" s="1450"/>
      <c r="H4" s="1450"/>
      <c r="I4" s="1450"/>
      <c r="J4" s="1451"/>
      <c r="K4" s="1413" t="s">
        <v>6</v>
      </c>
      <c r="L4" s="854"/>
      <c r="M4" s="854"/>
    </row>
    <row r="5" spans="1:13" s="868" customFormat="1" ht="24" customHeight="1" thickBot="1">
      <c r="A5" s="1460"/>
      <c r="B5" s="1417"/>
      <c r="C5" s="1418"/>
      <c r="D5" s="856" t="s">
        <v>308</v>
      </c>
      <c r="E5" s="869" t="s">
        <v>192</v>
      </c>
      <c r="F5" s="870" t="s">
        <v>41</v>
      </c>
      <c r="G5" s="870" t="s">
        <v>59</v>
      </c>
      <c r="H5" s="870" t="s">
        <v>56</v>
      </c>
      <c r="I5" s="870" t="s">
        <v>613</v>
      </c>
      <c r="J5" s="870" t="s">
        <v>40</v>
      </c>
      <c r="K5" s="1460"/>
      <c r="L5" s="854"/>
      <c r="M5" s="854"/>
    </row>
    <row r="6" spans="1:13" ht="24" customHeight="1" thickTop="1" thickBot="1">
      <c r="A6" s="317"/>
      <c r="B6" s="1454" t="s">
        <v>37</v>
      </c>
      <c r="C6" s="1455"/>
      <c r="D6" s="857"/>
      <c r="E6" s="414"/>
      <c r="F6" s="319"/>
      <c r="G6" s="319"/>
      <c r="H6" s="319"/>
      <c r="I6" s="319"/>
      <c r="J6" s="172">
        <f>J7+J11</f>
        <v>0</v>
      </c>
      <c r="K6" s="416"/>
      <c r="L6" s="2"/>
      <c r="M6" s="2"/>
    </row>
    <row r="7" spans="1:13" s="6" customFormat="1" ht="24" customHeight="1" thickTop="1">
      <c r="A7" s="891">
        <v>1</v>
      </c>
      <c r="B7" s="1461" t="s">
        <v>245</v>
      </c>
      <c r="C7" s="1462"/>
      <c r="D7" s="964"/>
      <c r="E7" s="965"/>
      <c r="F7" s="891"/>
      <c r="G7" s="891"/>
      <c r="H7" s="891"/>
      <c r="I7" s="891"/>
      <c r="J7" s="966">
        <f>SUM(J8:J10)</f>
        <v>0</v>
      </c>
      <c r="K7" s="967"/>
      <c r="L7" s="1"/>
      <c r="M7" s="1"/>
    </row>
    <row r="8" spans="1:13" ht="24" customHeight="1">
      <c r="A8" s="215"/>
      <c r="B8" s="168" t="s">
        <v>29</v>
      </c>
      <c r="C8" s="168"/>
      <c r="D8" s="861"/>
      <c r="E8" s="168"/>
      <c r="F8" s="215"/>
      <c r="G8" s="850"/>
      <c r="H8" s="850"/>
      <c r="I8" s="850"/>
      <c r="J8" s="851"/>
      <c r="K8" s="168"/>
      <c r="L8" s="2"/>
      <c r="M8" s="2"/>
    </row>
    <row r="9" spans="1:13" ht="24" customHeight="1">
      <c r="A9" s="67"/>
      <c r="B9" s="72" t="s">
        <v>30</v>
      </c>
      <c r="C9" s="72"/>
      <c r="D9" s="859"/>
      <c r="E9" s="72"/>
      <c r="F9" s="67"/>
      <c r="G9" s="422"/>
      <c r="H9" s="422"/>
      <c r="I9" s="422"/>
      <c r="J9" s="423"/>
      <c r="K9" s="72"/>
      <c r="L9" s="2"/>
      <c r="M9" s="2"/>
    </row>
    <row r="10" spans="1:13" ht="24" customHeight="1">
      <c r="A10" s="579"/>
      <c r="B10" s="74" t="s">
        <v>31</v>
      </c>
      <c r="C10" s="74"/>
      <c r="D10" s="860"/>
      <c r="E10" s="74"/>
      <c r="F10" s="579"/>
      <c r="G10" s="852"/>
      <c r="H10" s="852"/>
      <c r="I10" s="852"/>
      <c r="J10" s="853"/>
      <c r="K10" s="74"/>
      <c r="L10" s="2"/>
      <c r="M10" s="2"/>
    </row>
    <row r="11" spans="1:13" s="6" customFormat="1" ht="24" customHeight="1">
      <c r="A11" s="898">
        <v>2</v>
      </c>
      <c r="B11" s="963" t="s">
        <v>117</v>
      </c>
      <c r="C11" s="245"/>
      <c r="D11" s="960"/>
      <c r="E11" s="245"/>
      <c r="F11" s="898"/>
      <c r="G11" s="961"/>
      <c r="H11" s="961"/>
      <c r="I11" s="961"/>
      <c r="J11" s="962">
        <f>SUM(J12:J14)</f>
        <v>0</v>
      </c>
      <c r="K11" s="959"/>
      <c r="L11" s="1"/>
      <c r="M11" s="1"/>
    </row>
    <row r="12" spans="1:13" ht="24" customHeight="1">
      <c r="A12" s="215"/>
      <c r="B12" s="168" t="s">
        <v>29</v>
      </c>
      <c r="C12" s="168"/>
      <c r="D12" s="861"/>
      <c r="E12" s="124"/>
      <c r="F12" s="215"/>
      <c r="G12" s="850"/>
      <c r="H12" s="850"/>
      <c r="I12" s="850"/>
      <c r="J12" s="851"/>
      <c r="K12" s="168"/>
      <c r="L12" s="2"/>
      <c r="M12" s="2"/>
    </row>
    <row r="13" spans="1:13" ht="24" customHeight="1">
      <c r="A13" s="67"/>
      <c r="B13" s="72" t="s">
        <v>30</v>
      </c>
      <c r="C13" s="72"/>
      <c r="D13" s="859"/>
      <c r="E13" s="70"/>
      <c r="F13" s="67"/>
      <c r="G13" s="422"/>
      <c r="H13" s="422"/>
      <c r="I13" s="422"/>
      <c r="J13" s="423"/>
      <c r="K13" s="72"/>
      <c r="L13" s="2"/>
      <c r="M13" s="2"/>
    </row>
    <row r="14" spans="1:13" ht="24" customHeight="1">
      <c r="A14" s="67"/>
      <c r="B14" s="298" t="s">
        <v>31</v>
      </c>
      <c r="C14" s="298"/>
      <c r="D14" s="859"/>
      <c r="E14" s="70"/>
      <c r="F14" s="67"/>
      <c r="G14" s="422"/>
      <c r="H14" s="422"/>
      <c r="I14" s="422"/>
      <c r="J14" s="423"/>
      <c r="K14" s="72"/>
      <c r="L14" s="2"/>
      <c r="M14" s="2"/>
    </row>
    <row r="15" spans="1:13" ht="24" customHeight="1">
      <c r="A15" s="579"/>
      <c r="B15" s="548"/>
      <c r="C15" s="122"/>
      <c r="D15" s="860"/>
      <c r="E15" s="122"/>
      <c r="F15" s="579"/>
      <c r="G15" s="852"/>
      <c r="H15" s="852"/>
      <c r="I15" s="852"/>
      <c r="J15" s="853"/>
      <c r="K15" s="74"/>
      <c r="L15" s="2"/>
      <c r="M15" s="2"/>
    </row>
    <row r="16" spans="1:13" ht="18.75" customHeight="1">
      <c r="B16" s="174"/>
      <c r="C16" s="174"/>
      <c r="D16" s="862"/>
      <c r="E16" s="174"/>
      <c r="F16" s="40"/>
      <c r="G16" s="40"/>
      <c r="H16" s="40"/>
      <c r="I16" s="40"/>
      <c r="J16" s="201"/>
      <c r="K16" s="202"/>
    </row>
    <row r="17" spans="2:11" ht="18.75" customHeight="1">
      <c r="B17" s="174"/>
      <c r="C17" s="174"/>
      <c r="D17" s="862"/>
      <c r="E17" s="174"/>
      <c r="F17" s="40"/>
      <c r="G17" s="40"/>
      <c r="H17" s="40"/>
      <c r="I17" s="40"/>
      <c r="J17" s="201"/>
      <c r="K17" s="202"/>
    </row>
    <row r="18" spans="2:11" ht="18.75" customHeight="1">
      <c r="B18" s="174"/>
      <c r="C18" s="174"/>
      <c r="D18" s="862"/>
      <c r="E18" s="174"/>
      <c r="F18" s="40"/>
      <c r="G18" s="40"/>
      <c r="H18" s="40"/>
      <c r="I18" s="40"/>
      <c r="J18" s="201"/>
      <c r="K18" s="202"/>
    </row>
    <row r="19" spans="2:11" ht="18.75" customHeight="1">
      <c r="B19" s="174"/>
      <c r="C19" s="174"/>
      <c r="D19" s="862"/>
      <c r="E19" s="174"/>
      <c r="F19" s="40"/>
      <c r="G19" s="40"/>
      <c r="H19" s="40"/>
      <c r="I19" s="40"/>
      <c r="J19" s="201"/>
      <c r="K19" s="202"/>
    </row>
    <row r="20" spans="2:11" ht="18.75" customHeight="1">
      <c r="B20" s="174"/>
      <c r="C20" s="174"/>
      <c r="D20" s="862"/>
      <c r="E20" s="174"/>
      <c r="F20" s="40"/>
      <c r="G20" s="40"/>
      <c r="H20" s="40"/>
      <c r="I20" s="40"/>
      <c r="J20" s="201"/>
      <c r="K20" s="202"/>
    </row>
    <row r="21" spans="2:11" ht="18.75" customHeight="1">
      <c r="B21" s="174"/>
      <c r="C21" s="174"/>
      <c r="D21" s="862"/>
      <c r="E21" s="174"/>
      <c r="F21" s="40"/>
      <c r="G21" s="40"/>
      <c r="H21" s="40"/>
      <c r="I21" s="40"/>
      <c r="J21" s="201"/>
      <c r="K21" s="202"/>
    </row>
    <row r="22" spans="2:11" ht="18.75" customHeight="1">
      <c r="B22" s="174"/>
      <c r="C22" s="174"/>
      <c r="D22" s="862"/>
      <c r="E22" s="174"/>
      <c r="F22" s="40"/>
      <c r="G22" s="40"/>
      <c r="H22" s="40"/>
      <c r="I22" s="40"/>
      <c r="J22" s="201"/>
      <c r="K22" s="202"/>
    </row>
    <row r="23" spans="2:11" ht="18.75" customHeight="1">
      <c r="B23" s="174"/>
      <c r="C23" s="174"/>
      <c r="D23" s="862"/>
      <c r="E23" s="174"/>
      <c r="F23" s="40"/>
      <c r="G23" s="40"/>
      <c r="H23" s="40"/>
      <c r="I23" s="40"/>
      <c r="J23" s="201"/>
      <c r="K23" s="202"/>
    </row>
    <row r="24" spans="2:11" ht="18.75" customHeight="1">
      <c r="B24" s="174"/>
      <c r="C24" s="174"/>
      <c r="D24" s="862"/>
      <c r="E24" s="174"/>
      <c r="F24" s="40"/>
      <c r="G24" s="40"/>
      <c r="H24" s="40"/>
      <c r="I24" s="40"/>
      <c r="J24" s="201"/>
      <c r="K24" s="202"/>
    </row>
    <row r="25" spans="2:11" ht="18.75" customHeight="1">
      <c r="B25" s="174"/>
      <c r="C25" s="174"/>
      <c r="D25" s="862"/>
      <c r="E25" s="174"/>
      <c r="F25" s="40"/>
      <c r="G25" s="40"/>
      <c r="H25" s="40"/>
      <c r="I25" s="40"/>
      <c r="J25" s="201"/>
      <c r="K25" s="202"/>
    </row>
    <row r="26" spans="2:11" ht="18.75" customHeight="1">
      <c r="B26" s="174"/>
      <c r="C26" s="174"/>
      <c r="D26" s="862"/>
      <c r="E26" s="174"/>
      <c r="F26" s="40"/>
      <c r="G26" s="40"/>
      <c r="H26" s="40"/>
      <c r="I26" s="40"/>
      <c r="J26" s="201"/>
      <c r="K26" s="202"/>
    </row>
    <row r="27" spans="2:11" ht="18.75" customHeight="1">
      <c r="B27" s="174"/>
      <c r="C27" s="174"/>
      <c r="D27" s="862"/>
      <c r="E27" s="174"/>
      <c r="F27" s="40"/>
      <c r="G27" s="40"/>
      <c r="H27" s="40"/>
      <c r="I27" s="40"/>
      <c r="J27" s="201"/>
      <c r="K27" s="202"/>
    </row>
    <row r="28" spans="2:11" ht="18.75" customHeight="1">
      <c r="B28" s="174"/>
      <c r="C28" s="174"/>
      <c r="D28" s="862"/>
      <c r="E28" s="174"/>
      <c r="F28" s="40"/>
      <c r="G28" s="40"/>
      <c r="H28" s="40"/>
      <c r="I28" s="40"/>
      <c r="J28" s="201"/>
      <c r="K28" s="202"/>
    </row>
    <row r="29" spans="2:11" ht="18.75" customHeight="1">
      <c r="B29" s="174"/>
      <c r="C29" s="174"/>
      <c r="D29" s="862"/>
      <c r="E29" s="174"/>
      <c r="F29" s="40"/>
      <c r="G29" s="40"/>
      <c r="H29" s="40"/>
      <c r="I29" s="40"/>
      <c r="J29" s="201"/>
      <c r="K29" s="202"/>
    </row>
    <row r="30" spans="2:11" ht="18.75" customHeight="1">
      <c r="B30" s="174"/>
      <c r="C30" s="174"/>
      <c r="D30" s="862"/>
      <c r="E30" s="174"/>
      <c r="F30" s="40"/>
      <c r="G30" s="40"/>
      <c r="H30" s="40"/>
      <c r="I30" s="40"/>
      <c r="J30" s="201"/>
      <c r="K30" s="202"/>
    </row>
    <row r="31" spans="2:11" ht="18.75" customHeight="1">
      <c r="B31" s="174"/>
      <c r="C31" s="174"/>
      <c r="D31" s="862"/>
      <c r="E31" s="174"/>
      <c r="F31" s="40"/>
      <c r="G31" s="40"/>
      <c r="H31" s="40"/>
      <c r="I31" s="40"/>
      <c r="J31" s="201"/>
      <c r="K31" s="202"/>
    </row>
    <row r="32" spans="2:11" ht="18.75" customHeight="1">
      <c r="B32" s="174"/>
      <c r="C32" s="174"/>
      <c r="D32" s="862"/>
      <c r="E32" s="174"/>
      <c r="F32" s="40"/>
      <c r="G32" s="40"/>
      <c r="H32" s="40"/>
      <c r="I32" s="40"/>
      <c r="J32" s="201"/>
      <c r="K32" s="202"/>
    </row>
    <row r="33" spans="1:11" ht="22.5" customHeight="1">
      <c r="A33" s="438" t="s">
        <v>38</v>
      </c>
      <c r="C33" s="438"/>
      <c r="D33" s="830"/>
      <c r="E33" s="410"/>
      <c r="F33" s="2"/>
      <c r="G33" s="2"/>
      <c r="H33" s="2"/>
      <c r="I33" s="2"/>
      <c r="J33" s="2"/>
      <c r="K33" s="2"/>
    </row>
    <row r="34" spans="1:11" s="447" customFormat="1" ht="22.5" customHeight="1">
      <c r="A34" s="1430" t="s">
        <v>269</v>
      </c>
      <c r="B34" s="1430"/>
      <c r="C34" s="1430"/>
      <c r="D34" s="1430"/>
      <c r="E34" s="1430"/>
      <c r="F34" s="1430"/>
      <c r="G34" s="1430"/>
      <c r="H34" s="1430"/>
      <c r="I34" s="1430"/>
      <c r="J34" s="1430"/>
      <c r="K34" s="1430"/>
    </row>
    <row r="35" spans="1:11" s="6" customFormat="1" ht="22.5" customHeight="1">
      <c r="A35" s="1428" t="s">
        <v>17</v>
      </c>
      <c r="B35" s="1463" t="s">
        <v>28</v>
      </c>
      <c r="C35" s="1464"/>
      <c r="D35" s="855" t="s">
        <v>263</v>
      </c>
      <c r="E35" s="411" t="s">
        <v>271</v>
      </c>
      <c r="F35" s="1467" t="s">
        <v>270</v>
      </c>
      <c r="G35" s="1468"/>
      <c r="H35" s="1468"/>
      <c r="I35" s="1468"/>
      <c r="J35" s="1469"/>
      <c r="K35" s="1428" t="s">
        <v>6</v>
      </c>
    </row>
    <row r="36" spans="1:11" s="6" customFormat="1" ht="22.5" customHeight="1" thickBot="1">
      <c r="A36" s="1459"/>
      <c r="B36" s="1465"/>
      <c r="C36" s="1466"/>
      <c r="D36" s="856" t="s">
        <v>212</v>
      </c>
      <c r="E36" s="412" t="s">
        <v>192</v>
      </c>
      <c r="F36" s="413" t="s">
        <v>113</v>
      </c>
      <c r="G36" s="413" t="s">
        <v>48</v>
      </c>
      <c r="H36" s="413" t="s">
        <v>53</v>
      </c>
      <c r="I36" s="413" t="s">
        <v>614</v>
      </c>
      <c r="J36" s="413" t="s">
        <v>111</v>
      </c>
      <c r="K36" s="1459"/>
    </row>
    <row r="37" spans="1:11" s="6" customFormat="1" ht="22.5" customHeight="1" thickTop="1" thickBot="1">
      <c r="A37" s="317"/>
      <c r="B37" s="1454" t="s">
        <v>37</v>
      </c>
      <c r="C37" s="1455"/>
      <c r="D37" s="857">
        <v>5302602</v>
      </c>
      <c r="E37" s="415">
        <v>13700000</v>
      </c>
      <c r="F37" s="319"/>
      <c r="G37" s="319"/>
      <c r="H37" s="319"/>
      <c r="I37" s="319"/>
      <c r="J37" s="172">
        <f>J43+J48</f>
        <v>1023900</v>
      </c>
      <c r="K37" s="416"/>
    </row>
    <row r="38" spans="1:11" s="8" customFormat="1" ht="22.5" customHeight="1" thickTop="1">
      <c r="A38" s="215">
        <v>1</v>
      </c>
      <c r="B38" s="1456" t="s">
        <v>118</v>
      </c>
      <c r="C38" s="1457"/>
      <c r="D38" s="863"/>
      <c r="E38" s="309"/>
      <c r="F38" s="418"/>
      <c r="G38" s="418"/>
      <c r="H38" s="418"/>
      <c r="I38" s="418"/>
      <c r="J38" s="418"/>
      <c r="K38" s="418"/>
    </row>
    <row r="39" spans="1:11" ht="22.5" customHeight="1">
      <c r="A39" s="67"/>
      <c r="B39" s="419"/>
      <c r="C39" s="420" t="s">
        <v>112</v>
      </c>
      <c r="D39" s="224"/>
      <c r="E39" s="421"/>
      <c r="F39" s="72"/>
      <c r="G39" s="72"/>
      <c r="H39" s="72"/>
      <c r="I39" s="72"/>
      <c r="J39" s="72"/>
      <c r="K39" s="311" t="s">
        <v>114</v>
      </c>
    </row>
    <row r="40" spans="1:11" ht="22.5" customHeight="1">
      <c r="A40" s="67"/>
      <c r="B40" s="72" t="s">
        <v>29</v>
      </c>
      <c r="C40" s="72"/>
      <c r="D40" s="859"/>
      <c r="E40" s="72"/>
      <c r="F40" s="67">
        <v>120</v>
      </c>
      <c r="G40" s="422">
        <v>9</v>
      </c>
      <c r="H40" s="422">
        <v>240</v>
      </c>
      <c r="I40" s="422">
        <v>1</v>
      </c>
      <c r="J40" s="423">
        <f>F40*G40*H40</f>
        <v>259200</v>
      </c>
      <c r="K40" s="311" t="s">
        <v>241</v>
      </c>
    </row>
    <row r="41" spans="1:11" ht="22.5" customHeight="1">
      <c r="A41" s="67"/>
      <c r="B41" s="72" t="s">
        <v>30</v>
      </c>
      <c r="C41" s="72"/>
      <c r="D41" s="859"/>
      <c r="E41" s="72"/>
      <c r="F41" s="67">
        <v>50</v>
      </c>
      <c r="G41" s="422">
        <v>9</v>
      </c>
      <c r="H41" s="422">
        <v>750</v>
      </c>
      <c r="I41" s="422">
        <v>1</v>
      </c>
      <c r="J41" s="423">
        <f>F41*G41*H41</f>
        <v>337500</v>
      </c>
      <c r="K41" s="311" t="s">
        <v>242</v>
      </c>
    </row>
    <row r="42" spans="1:11" ht="22.5" customHeight="1" thickBot="1">
      <c r="A42" s="308"/>
      <c r="B42" s="298" t="s">
        <v>31</v>
      </c>
      <c r="C42" s="298"/>
      <c r="D42" s="859"/>
      <c r="E42" s="72"/>
      <c r="F42" s="67">
        <v>75</v>
      </c>
      <c r="G42" s="422">
        <v>9</v>
      </c>
      <c r="H42" s="422">
        <v>500</v>
      </c>
      <c r="I42" s="422">
        <v>1</v>
      </c>
      <c r="J42" s="423">
        <f>F42*G42*H42</f>
        <v>337500</v>
      </c>
      <c r="K42" s="311"/>
    </row>
    <row r="43" spans="1:11" ht="22.5" customHeight="1" thickTop="1" thickBot="1">
      <c r="A43" s="317"/>
      <c r="B43" s="1452" t="s">
        <v>244</v>
      </c>
      <c r="C43" s="1453"/>
      <c r="D43" s="864"/>
      <c r="E43" s="414"/>
      <c r="F43" s="424"/>
      <c r="G43" s="424"/>
      <c r="H43" s="424"/>
      <c r="I43" s="424"/>
      <c r="J43" s="425">
        <f>SUM(J38:J42)</f>
        <v>934200</v>
      </c>
      <c r="K43" s="426"/>
    </row>
    <row r="44" spans="1:11" ht="22.5" customHeight="1" thickTop="1">
      <c r="A44" s="215">
        <v>2</v>
      </c>
      <c r="B44" s="1456" t="s">
        <v>117</v>
      </c>
      <c r="C44" s="1457"/>
      <c r="D44" s="858"/>
      <c r="E44" s="417"/>
      <c r="F44" s="427"/>
      <c r="G44" s="427"/>
      <c r="H44" s="427"/>
      <c r="I44" s="427"/>
      <c r="J44" s="428"/>
      <c r="K44" s="190"/>
    </row>
    <row r="45" spans="1:11" ht="22.5" customHeight="1">
      <c r="A45" s="67"/>
      <c r="B45" s="72" t="s">
        <v>29</v>
      </c>
      <c r="C45" s="72"/>
      <c r="D45" s="859"/>
      <c r="E45" s="72"/>
      <c r="F45" s="67">
        <v>35</v>
      </c>
      <c r="G45" s="422">
        <v>3</v>
      </c>
      <c r="H45" s="422">
        <v>240</v>
      </c>
      <c r="I45" s="422">
        <v>1</v>
      </c>
      <c r="J45" s="423">
        <f>F45*G45*H45</f>
        <v>25200</v>
      </c>
      <c r="K45" s="72" t="s">
        <v>243</v>
      </c>
    </row>
    <row r="46" spans="1:11" ht="22.5" customHeight="1">
      <c r="A46" s="67"/>
      <c r="B46" s="72" t="s">
        <v>30</v>
      </c>
      <c r="C46" s="72"/>
      <c r="D46" s="859"/>
      <c r="E46" s="72"/>
      <c r="F46" s="67">
        <v>12</v>
      </c>
      <c r="G46" s="422">
        <v>3</v>
      </c>
      <c r="H46" s="422">
        <v>750</v>
      </c>
      <c r="I46" s="422">
        <v>1</v>
      </c>
      <c r="J46" s="423">
        <f>F46*G46*H46</f>
        <v>27000</v>
      </c>
      <c r="K46" s="72" t="s">
        <v>115</v>
      </c>
    </row>
    <row r="47" spans="1:11" ht="22.5" customHeight="1" thickBot="1">
      <c r="A47" s="308"/>
      <c r="B47" s="72" t="s">
        <v>31</v>
      </c>
      <c r="C47" s="170"/>
      <c r="D47" s="865"/>
      <c r="E47" s="170"/>
      <c r="F47" s="308">
        <v>25</v>
      </c>
      <c r="G47" s="429">
        <v>3</v>
      </c>
      <c r="H47" s="429">
        <v>500</v>
      </c>
      <c r="I47" s="429">
        <v>1</v>
      </c>
      <c r="J47" s="430">
        <f>F47*G47*H47</f>
        <v>37500</v>
      </c>
      <c r="K47" s="170"/>
    </row>
    <row r="48" spans="1:11" ht="22.5" customHeight="1" thickTop="1" thickBot="1">
      <c r="A48" s="317"/>
      <c r="B48" s="1454" t="s">
        <v>120</v>
      </c>
      <c r="C48" s="1458"/>
      <c r="D48" s="866"/>
      <c r="E48" s="431"/>
      <c r="F48" s="433"/>
      <c r="G48" s="433"/>
      <c r="H48" s="433"/>
      <c r="I48" s="433"/>
      <c r="J48" s="432">
        <f>SUM(J44:J47)</f>
        <v>89700</v>
      </c>
      <c r="K48" s="434"/>
    </row>
    <row r="49" spans="1:11" ht="22.5" customHeight="1" thickTop="1">
      <c r="A49" s="65"/>
      <c r="B49" s="2" t="s">
        <v>116</v>
      </c>
      <c r="C49" s="2"/>
      <c r="D49" s="830"/>
      <c r="E49" s="2"/>
      <c r="F49" s="2"/>
      <c r="G49" s="2"/>
      <c r="H49" s="2"/>
      <c r="I49" s="2"/>
      <c r="J49" s="2"/>
      <c r="K49" s="2"/>
    </row>
    <row r="50" spans="1:11" ht="21">
      <c r="A50" s="65"/>
      <c r="B50" s="2"/>
      <c r="C50" s="2" t="s">
        <v>25</v>
      </c>
      <c r="D50" s="830"/>
      <c r="E50" s="2"/>
      <c r="F50" s="2"/>
      <c r="G50" s="2"/>
      <c r="H50" s="2"/>
      <c r="I50" s="2"/>
      <c r="J50" s="2"/>
      <c r="K50" s="2"/>
    </row>
    <row r="51" spans="1:11" ht="21">
      <c r="A51" s="65"/>
      <c r="B51" s="2"/>
      <c r="C51" s="2"/>
      <c r="D51" s="830"/>
      <c r="E51" s="2"/>
      <c r="F51" s="2"/>
      <c r="G51" s="2"/>
      <c r="H51" s="2"/>
      <c r="I51" s="2"/>
      <c r="J51" s="2"/>
      <c r="K51" s="2"/>
    </row>
  </sheetData>
  <mergeCells count="17">
    <mergeCell ref="B48:C48"/>
    <mergeCell ref="K35:K36"/>
    <mergeCell ref="B38:C38"/>
    <mergeCell ref="A4:A5"/>
    <mergeCell ref="A35:A36"/>
    <mergeCell ref="A34:K34"/>
    <mergeCell ref="B7:C7"/>
    <mergeCell ref="B35:C36"/>
    <mergeCell ref="B4:C5"/>
    <mergeCell ref="K4:K5"/>
    <mergeCell ref="B6:C6"/>
    <mergeCell ref="F35:J35"/>
    <mergeCell ref="F4:J4"/>
    <mergeCell ref="A2:K2"/>
    <mergeCell ref="B43:C43"/>
    <mergeCell ref="B37:C37"/>
    <mergeCell ref="B44:C44"/>
  </mergeCells>
  <phoneticPr fontId="2" type="noConversion"/>
  <printOptions horizontalCentered="1"/>
  <pageMargins left="0.27559055118110237" right="0.19685039370078741" top="0.19685039370078741" bottom="0.19685039370078741" header="0.15748031496062992" footer="0.15748031496062992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K46"/>
  <sheetViews>
    <sheetView workbookViewId="0">
      <selection activeCell="F11" sqref="F11"/>
    </sheetView>
  </sheetViews>
  <sheetFormatPr defaultRowHeight="18.75"/>
  <cols>
    <col min="1" max="1" width="5.140625" style="3" customWidth="1"/>
    <col min="2" max="2" width="35.7109375" style="5" customWidth="1"/>
    <col min="3" max="3" width="9.7109375" style="5" customWidth="1"/>
    <col min="4" max="4" width="11.28515625" style="5" customWidth="1"/>
    <col min="5" max="6" width="13" style="5" customWidth="1"/>
    <col min="7" max="7" width="11.28515625" style="5" customWidth="1"/>
    <col min="8" max="8" width="10.7109375" style="5" customWidth="1"/>
    <col min="9" max="9" width="16.140625" style="5" customWidth="1"/>
    <col min="10" max="10" width="13.7109375" style="5" customWidth="1"/>
    <col min="11" max="11" width="17.85546875" style="5" customWidth="1"/>
    <col min="12" max="16384" width="9.140625" style="5"/>
  </cols>
  <sheetData>
    <row r="1" spans="1:11" ht="21">
      <c r="A1" s="65"/>
      <c r="B1" s="2"/>
      <c r="C1" s="2"/>
      <c r="D1" s="2"/>
      <c r="E1" s="2"/>
      <c r="F1" s="2"/>
      <c r="G1" s="2"/>
      <c r="H1" s="2"/>
      <c r="I1" s="2"/>
      <c r="J1" s="2"/>
      <c r="K1" s="1102" t="s">
        <v>601</v>
      </c>
    </row>
    <row r="2" spans="1:11" s="1" customFormat="1" ht="21">
      <c r="A2" s="1419" t="s">
        <v>457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</row>
    <row r="3" spans="1:11" s="6" customFormat="1" ht="21">
      <c r="A3" s="198" t="str">
        <f>สรุปคำขอ!A3</f>
        <v>หน่วยงาน ...............................................................................</v>
      </c>
      <c r="B3" s="1"/>
      <c r="C3" s="1"/>
      <c r="D3" s="1"/>
      <c r="E3" s="1"/>
      <c r="F3" s="1"/>
      <c r="G3" s="1"/>
      <c r="H3" s="1"/>
      <c r="I3" s="1"/>
      <c r="J3" s="1"/>
      <c r="K3" s="66" t="s">
        <v>44</v>
      </c>
    </row>
    <row r="4" spans="1:11" s="6" customFormat="1" ht="26.25" customHeight="1">
      <c r="A4" s="1480" t="s">
        <v>17</v>
      </c>
      <c r="B4" s="1428" t="s">
        <v>39</v>
      </c>
      <c r="C4" s="1428" t="s">
        <v>655</v>
      </c>
      <c r="D4" s="1474" t="s">
        <v>316</v>
      </c>
      <c r="E4" s="1475"/>
      <c r="F4" s="1474" t="s">
        <v>368</v>
      </c>
      <c r="G4" s="1475"/>
      <c r="H4" s="1425" t="s">
        <v>448</v>
      </c>
      <c r="I4" s="1426"/>
      <c r="J4" s="1427"/>
      <c r="K4" s="1424" t="s">
        <v>6</v>
      </c>
    </row>
    <row r="5" spans="1:11" s="6" customFormat="1" ht="57.75" customHeight="1">
      <c r="A5" s="1481"/>
      <c r="B5" s="1429"/>
      <c r="C5" s="1429"/>
      <c r="D5" s="968" t="s">
        <v>19</v>
      </c>
      <c r="E5" s="968" t="s">
        <v>416</v>
      </c>
      <c r="F5" s="968" t="s">
        <v>19</v>
      </c>
      <c r="G5" s="973" t="s">
        <v>415</v>
      </c>
      <c r="H5" s="1291" t="s">
        <v>19</v>
      </c>
      <c r="I5" s="668" t="s">
        <v>414</v>
      </c>
      <c r="J5" s="668" t="s">
        <v>412</v>
      </c>
      <c r="K5" s="1428"/>
    </row>
    <row r="6" spans="1:11" s="868" customFormat="1" ht="24" customHeight="1" thickBot="1">
      <c r="A6" s="877"/>
      <c r="B6" s="879" t="s">
        <v>37</v>
      </c>
      <c r="C6" s="878"/>
      <c r="D6" s="879"/>
      <c r="E6" s="879"/>
      <c r="F6" s="880"/>
      <c r="G6" s="880"/>
      <c r="H6" s="881"/>
      <c r="I6" s="881"/>
      <c r="J6" s="882">
        <f>SUM(J7:J12)</f>
        <v>0</v>
      </c>
      <c r="K6" s="881"/>
    </row>
    <row r="7" spans="1:11" ht="21.75" customHeight="1" thickTop="1">
      <c r="A7" s="452">
        <v>1</v>
      </c>
      <c r="B7" s="1340" t="s">
        <v>184</v>
      </c>
      <c r="C7" s="1342"/>
      <c r="D7" s="969"/>
      <c r="E7" s="971"/>
      <c r="F7" s="971"/>
      <c r="G7" s="453"/>
      <c r="H7" s="610">
        <v>0</v>
      </c>
      <c r="I7" s="610">
        <v>0</v>
      </c>
      <c r="J7" s="449">
        <f>H7*I7*12</f>
        <v>0</v>
      </c>
      <c r="K7" s="190"/>
    </row>
    <row r="8" spans="1:11" ht="21.75" customHeight="1">
      <c r="A8" s="440">
        <v>2</v>
      </c>
      <c r="B8" s="454" t="s">
        <v>185</v>
      </c>
      <c r="C8" s="462" t="s">
        <v>45</v>
      </c>
      <c r="D8" s="454"/>
      <c r="E8" s="455"/>
      <c r="F8" s="455"/>
      <c r="G8" s="455"/>
      <c r="H8" s="611">
        <v>0</v>
      </c>
      <c r="I8" s="611">
        <v>0</v>
      </c>
      <c r="J8" s="450">
        <f t="shared" ref="J8:J14" si="0">H8*I8*12</f>
        <v>0</v>
      </c>
      <c r="K8" s="311"/>
    </row>
    <row r="9" spans="1:11" ht="21.75" customHeight="1">
      <c r="A9" s="440">
        <v>3</v>
      </c>
      <c r="B9" s="454" t="s">
        <v>186</v>
      </c>
      <c r="C9" s="1343" t="s">
        <v>45</v>
      </c>
      <c r="D9" s="454"/>
      <c r="E9" s="455"/>
      <c r="F9" s="455"/>
      <c r="G9" s="455"/>
      <c r="H9" s="611">
        <v>0</v>
      </c>
      <c r="I9" s="611">
        <v>0</v>
      </c>
      <c r="J9" s="450">
        <f t="shared" si="0"/>
        <v>0</v>
      </c>
      <c r="K9" s="311"/>
    </row>
    <row r="10" spans="1:11" ht="21.75" customHeight="1">
      <c r="A10" s="440">
        <v>4</v>
      </c>
      <c r="B10" s="454" t="s">
        <v>187</v>
      </c>
      <c r="C10" s="462" t="s">
        <v>45</v>
      </c>
      <c r="D10" s="454"/>
      <c r="E10" s="455"/>
      <c r="F10" s="455"/>
      <c r="G10" s="455"/>
      <c r="H10" s="611">
        <v>0</v>
      </c>
      <c r="I10" s="611">
        <v>0</v>
      </c>
      <c r="J10" s="450">
        <f t="shared" si="0"/>
        <v>0</v>
      </c>
      <c r="K10" s="311"/>
    </row>
    <row r="11" spans="1:11" s="19" customFormat="1" ht="42.75" customHeight="1">
      <c r="A11" s="440">
        <v>5</v>
      </c>
      <c r="B11" s="1341" t="s">
        <v>293</v>
      </c>
      <c r="C11" s="1344" t="s">
        <v>710</v>
      </c>
      <c r="D11" s="970"/>
      <c r="E11" s="455"/>
      <c r="F11" s="455"/>
      <c r="G11" s="455"/>
      <c r="H11" s="611">
        <v>0</v>
      </c>
      <c r="I11" s="611">
        <v>0</v>
      </c>
      <c r="J11" s="450">
        <f t="shared" si="0"/>
        <v>0</v>
      </c>
      <c r="K11" s="444"/>
    </row>
    <row r="12" spans="1:11" ht="21.75" customHeight="1">
      <c r="A12" s="451">
        <v>6</v>
      </c>
      <c r="B12" s="175" t="s">
        <v>188</v>
      </c>
      <c r="C12" s="1345" t="s">
        <v>710</v>
      </c>
      <c r="D12" s="972"/>
      <c r="E12" s="457"/>
      <c r="F12" s="457"/>
      <c r="G12" s="457"/>
      <c r="H12" s="611">
        <v>0</v>
      </c>
      <c r="I12" s="611">
        <v>0</v>
      </c>
      <c r="J12" s="450">
        <f t="shared" si="0"/>
        <v>0</v>
      </c>
      <c r="K12" s="72"/>
    </row>
    <row r="13" spans="1:11" ht="21.75" customHeight="1">
      <c r="A13" s="440">
        <v>7</v>
      </c>
      <c r="B13" s="173" t="s">
        <v>246</v>
      </c>
      <c r="C13" s="173"/>
      <c r="D13" s="456"/>
      <c r="E13" s="16"/>
      <c r="F13" s="16"/>
      <c r="G13" s="16"/>
      <c r="H13" s="611">
        <v>0</v>
      </c>
      <c r="I13" s="611">
        <v>0</v>
      </c>
      <c r="J13" s="450">
        <f t="shared" si="0"/>
        <v>0</v>
      </c>
      <c r="K13" s="16"/>
    </row>
    <row r="14" spans="1:11" ht="21.75" customHeight="1">
      <c r="A14" s="43"/>
      <c r="B14" s="16"/>
      <c r="D14" s="16"/>
      <c r="E14" s="16"/>
      <c r="F14" s="16"/>
      <c r="G14" s="16"/>
      <c r="H14" s="611">
        <v>0</v>
      </c>
      <c r="I14" s="611">
        <v>0</v>
      </c>
      <c r="J14" s="450">
        <f t="shared" si="0"/>
        <v>0</v>
      </c>
      <c r="K14" s="16"/>
    </row>
    <row r="15" spans="1:11" ht="21.75" customHeight="1">
      <c r="A15" s="150"/>
      <c r="B15" s="211"/>
      <c r="C15" s="211"/>
      <c r="D15" s="177"/>
      <c r="E15" s="177"/>
      <c r="F15" s="177"/>
      <c r="G15" s="177"/>
      <c r="H15" s="177"/>
      <c r="I15" s="177"/>
      <c r="J15" s="177"/>
      <c r="K15" s="177"/>
    </row>
    <row r="17" spans="1:4" ht="21">
      <c r="A17" s="1338" t="s">
        <v>709</v>
      </c>
      <c r="B17" s="2"/>
      <c r="C17" s="2"/>
      <c r="D17" s="2"/>
    </row>
    <row r="32" spans="1:4" ht="21">
      <c r="A32" s="463"/>
      <c r="B32" s="5" t="s">
        <v>142</v>
      </c>
    </row>
    <row r="33" spans="1:11" ht="20.25" customHeight="1">
      <c r="A33" s="447" t="s">
        <v>272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</row>
    <row r="34" spans="1:11" ht="21" customHeight="1">
      <c r="A34" s="1473" t="s">
        <v>145</v>
      </c>
      <c r="B34" s="977" t="s">
        <v>146</v>
      </c>
      <c r="C34" s="1339"/>
      <c r="D34" s="974"/>
      <c r="E34" s="1482" t="s">
        <v>147</v>
      </c>
      <c r="F34" s="1478" t="s">
        <v>143</v>
      </c>
      <c r="G34" s="1479"/>
      <c r="H34" s="1398" t="s">
        <v>148</v>
      </c>
      <c r="I34" s="212" t="s">
        <v>149</v>
      </c>
    </row>
    <row r="35" spans="1:11" ht="21">
      <c r="A35" s="1473"/>
      <c r="B35" s="975"/>
      <c r="C35" s="976"/>
      <c r="D35" s="976"/>
      <c r="E35" s="1483"/>
      <c r="F35" s="1476" t="s">
        <v>144</v>
      </c>
      <c r="G35" s="1477"/>
      <c r="H35" s="1398"/>
      <c r="I35" s="200" t="s">
        <v>150</v>
      </c>
    </row>
    <row r="36" spans="1:11" ht="21.75" thickBot="1">
      <c r="A36" s="206"/>
      <c r="B36" s="651" t="s">
        <v>37</v>
      </c>
      <c r="C36" s="1290"/>
      <c r="D36" s="676"/>
      <c r="E36" s="661">
        <f>SUM(E37:E46)</f>
        <v>21644760</v>
      </c>
      <c r="F36" s="983">
        <f>SUM(F37:F46)</f>
        <v>3246714</v>
      </c>
      <c r="G36" s="249"/>
      <c r="H36" s="459"/>
      <c r="I36" s="206"/>
    </row>
    <row r="37" spans="1:11" s="529" customFormat="1" ht="18.75" customHeight="1" thickTop="1">
      <c r="A37" s="524">
        <v>1</v>
      </c>
      <c r="B37" s="525" t="s">
        <v>151</v>
      </c>
      <c r="C37" s="526"/>
      <c r="D37" s="526"/>
      <c r="E37" s="662">
        <v>940000</v>
      </c>
      <c r="F37" s="981">
        <f t="shared" ref="F37:F46" si="1">(E37/100)*15</f>
        <v>141000</v>
      </c>
      <c r="G37" s="982"/>
      <c r="H37" s="527" t="s">
        <v>152</v>
      </c>
      <c r="I37" s="528"/>
    </row>
    <row r="38" spans="1:11" s="529" customFormat="1" ht="18.75" customHeight="1">
      <c r="A38" s="146">
        <v>2</v>
      </c>
      <c r="B38" s="234" t="s">
        <v>153</v>
      </c>
      <c r="C38" s="236"/>
      <c r="D38" s="236"/>
      <c r="E38" s="655">
        <v>4975000</v>
      </c>
      <c r="F38" s="978">
        <f t="shared" si="1"/>
        <v>746250</v>
      </c>
      <c r="G38" s="979"/>
      <c r="H38" s="530" t="s">
        <v>154</v>
      </c>
      <c r="I38" s="235"/>
    </row>
    <row r="39" spans="1:11" s="529" customFormat="1" ht="18.75" customHeight="1">
      <c r="A39" s="146">
        <v>3</v>
      </c>
      <c r="B39" s="659" t="s">
        <v>155</v>
      </c>
      <c r="C39" s="660"/>
      <c r="D39" s="660"/>
      <c r="E39" s="655">
        <v>1753280</v>
      </c>
      <c r="F39" s="978">
        <f t="shared" si="1"/>
        <v>262992</v>
      </c>
      <c r="G39" s="979"/>
      <c r="H39" s="530" t="s">
        <v>156</v>
      </c>
      <c r="I39" s="443"/>
    </row>
    <row r="40" spans="1:11" s="529" customFormat="1" ht="18.75" customHeight="1">
      <c r="A40" s="146">
        <v>4</v>
      </c>
      <c r="B40" s="234" t="s">
        <v>157</v>
      </c>
      <c r="C40" s="236"/>
      <c r="D40" s="236"/>
      <c r="E40" s="655">
        <v>2385000</v>
      </c>
      <c r="F40" s="978">
        <f t="shared" si="1"/>
        <v>357750</v>
      </c>
      <c r="G40" s="979"/>
      <c r="H40" s="530" t="s">
        <v>158</v>
      </c>
      <c r="I40" s="443"/>
    </row>
    <row r="41" spans="1:11" s="529" customFormat="1" ht="18.75" customHeight="1">
      <c r="A41" s="146">
        <v>5</v>
      </c>
      <c r="B41" s="234" t="s">
        <v>159</v>
      </c>
      <c r="C41" s="236"/>
      <c r="D41" s="236"/>
      <c r="E41" s="655">
        <v>3385480</v>
      </c>
      <c r="F41" s="978">
        <f t="shared" si="1"/>
        <v>507822.00000000006</v>
      </c>
      <c r="G41" s="979"/>
      <c r="H41" s="531" t="s">
        <v>160</v>
      </c>
      <c r="I41" s="532"/>
    </row>
    <row r="42" spans="1:11" s="529" customFormat="1" ht="18.75" customHeight="1">
      <c r="A42" s="146">
        <v>6</v>
      </c>
      <c r="B42" s="234" t="s">
        <v>161</v>
      </c>
      <c r="C42" s="236"/>
      <c r="D42" s="236"/>
      <c r="E42" s="655">
        <v>3738000</v>
      </c>
      <c r="F42" s="978">
        <f t="shared" si="1"/>
        <v>560700</v>
      </c>
      <c r="G42" s="979"/>
      <c r="H42" s="530" t="s">
        <v>162</v>
      </c>
      <c r="I42" s="443"/>
    </row>
    <row r="43" spans="1:11" s="529" customFormat="1" ht="18.75" customHeight="1">
      <c r="A43" s="146">
        <v>7</v>
      </c>
      <c r="B43" s="234" t="s">
        <v>163</v>
      </c>
      <c r="C43" s="236"/>
      <c r="D43" s="236"/>
      <c r="E43" s="655">
        <v>963000</v>
      </c>
      <c r="F43" s="978">
        <f t="shared" si="1"/>
        <v>144450</v>
      </c>
      <c r="G43" s="979"/>
      <c r="H43" s="530" t="s">
        <v>164</v>
      </c>
      <c r="I43" s="443"/>
    </row>
    <row r="44" spans="1:11" ht="45" customHeight="1">
      <c r="A44" s="75">
        <v>8</v>
      </c>
      <c r="B44" s="1470" t="s">
        <v>165</v>
      </c>
      <c r="C44" s="1471"/>
      <c r="D44" s="1472"/>
      <c r="E44" s="663">
        <v>1045000</v>
      </c>
      <c r="F44" s="980">
        <f t="shared" si="1"/>
        <v>156750</v>
      </c>
      <c r="G44" s="97"/>
      <c r="H44" s="460" t="s">
        <v>166</v>
      </c>
      <c r="I44" s="73"/>
    </row>
    <row r="45" spans="1:11" s="529" customFormat="1" ht="18" customHeight="1">
      <c r="A45" s="146">
        <v>9</v>
      </c>
      <c r="B45" s="234" t="s">
        <v>167</v>
      </c>
      <c r="C45" s="236"/>
      <c r="D45" s="236"/>
      <c r="E45" s="655">
        <v>1480000</v>
      </c>
      <c r="F45" s="978">
        <f t="shared" si="1"/>
        <v>222000</v>
      </c>
      <c r="G45" s="979"/>
      <c r="H45" s="533" t="s">
        <v>168</v>
      </c>
      <c r="I45" s="534"/>
    </row>
    <row r="46" spans="1:11" s="529" customFormat="1" ht="17.25" customHeight="1">
      <c r="A46" s="535">
        <v>10</v>
      </c>
      <c r="B46" s="536" t="s">
        <v>169</v>
      </c>
      <c r="C46" s="537"/>
      <c r="D46" s="537"/>
      <c r="E46" s="656">
        <v>980000</v>
      </c>
      <c r="F46" s="984">
        <f t="shared" si="1"/>
        <v>147000</v>
      </c>
      <c r="G46" s="985"/>
      <c r="H46" s="535" t="s">
        <v>168</v>
      </c>
      <c r="I46" s="445"/>
    </row>
  </sheetData>
  <mergeCells count="14">
    <mergeCell ref="B44:D44"/>
    <mergeCell ref="H4:J4"/>
    <mergeCell ref="A34:A35"/>
    <mergeCell ref="A2:K2"/>
    <mergeCell ref="K4:K5"/>
    <mergeCell ref="B4:B5"/>
    <mergeCell ref="H34:H35"/>
    <mergeCell ref="D4:E4"/>
    <mergeCell ref="F4:G4"/>
    <mergeCell ref="F35:G35"/>
    <mergeCell ref="F34:G34"/>
    <mergeCell ref="A4:A5"/>
    <mergeCell ref="E34:E35"/>
    <mergeCell ref="C4:C5"/>
  </mergeCells>
  <phoneticPr fontId="2" type="noConversion"/>
  <printOptions horizontalCentered="1"/>
  <pageMargins left="0.5" right="0.18" top="0.18" bottom="0.13" header="0.16" footer="0.13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I49"/>
  <sheetViews>
    <sheetView topLeftCell="A7" workbookViewId="0">
      <selection activeCell="B21" sqref="B21:B22"/>
    </sheetView>
  </sheetViews>
  <sheetFormatPr defaultRowHeight="18.75"/>
  <cols>
    <col min="1" max="1" width="6.140625" style="5" customWidth="1"/>
    <col min="2" max="2" width="47.140625" style="5" customWidth="1"/>
    <col min="3" max="4" width="12.5703125" style="5" customWidth="1"/>
    <col min="5" max="5" width="8.7109375" style="5" customWidth="1"/>
    <col min="6" max="6" width="9.140625" style="5"/>
    <col min="7" max="7" width="9.5703125" style="5" customWidth="1"/>
    <col min="8" max="8" width="15.85546875" style="5" customWidth="1"/>
    <col min="9" max="9" width="35.7109375" style="5" customWidth="1"/>
    <col min="10" max="16384" width="9.140625" style="5"/>
  </cols>
  <sheetData>
    <row r="1" spans="1:9" ht="21">
      <c r="I1" s="1102" t="s">
        <v>602</v>
      </c>
    </row>
    <row r="2" spans="1:9" s="1" customFormat="1" ht="21">
      <c r="A2" s="1419" t="s">
        <v>458</v>
      </c>
      <c r="B2" s="1419"/>
      <c r="C2" s="1419"/>
      <c r="D2" s="1419"/>
      <c r="E2" s="1419"/>
      <c r="F2" s="1419"/>
      <c r="G2" s="1419"/>
      <c r="H2" s="1419"/>
      <c r="I2" s="1419"/>
    </row>
    <row r="3" spans="1:9" s="6" customFormat="1">
      <c r="A3" s="6" t="str">
        <f>สรุปคำขอ!A3</f>
        <v>หน่วยงาน ...............................................................................</v>
      </c>
      <c r="I3" s="10"/>
    </row>
    <row r="4" spans="1:9" s="6" customFormat="1" ht="18.75" customHeight="1">
      <c r="A4" s="1420" t="s">
        <v>17</v>
      </c>
      <c r="B4" s="1420" t="s">
        <v>43</v>
      </c>
      <c r="C4" s="411" t="s">
        <v>316</v>
      </c>
      <c r="D4" s="411" t="s">
        <v>368</v>
      </c>
      <c r="E4" s="1421" t="s">
        <v>459</v>
      </c>
      <c r="F4" s="1422"/>
      <c r="G4" s="1422"/>
      <c r="H4" s="1423"/>
      <c r="I4" s="1420" t="s">
        <v>6</v>
      </c>
    </row>
    <row r="5" spans="1:9" s="6" customFormat="1" ht="37.5">
      <c r="A5" s="1420"/>
      <c r="B5" s="1420"/>
      <c r="C5" s="439" t="s">
        <v>212</v>
      </c>
      <c r="D5" s="412" t="s">
        <v>192</v>
      </c>
      <c r="E5" s="318" t="s">
        <v>41</v>
      </c>
      <c r="F5" s="318" t="s">
        <v>48</v>
      </c>
      <c r="G5" s="318" t="s">
        <v>53</v>
      </c>
      <c r="H5" s="318" t="s">
        <v>247</v>
      </c>
      <c r="I5" s="1420"/>
    </row>
    <row r="6" spans="1:9" ht="21.75" thickBot="1">
      <c r="A6" s="409"/>
      <c r="B6" s="472" t="s">
        <v>37</v>
      </c>
      <c r="C6" s="293"/>
      <c r="D6" s="293"/>
      <c r="E6" s="250"/>
      <c r="F6" s="250"/>
      <c r="G6" s="250"/>
      <c r="H6" s="475">
        <f>SUM(H7:H18)</f>
        <v>0</v>
      </c>
      <c r="I6" s="250"/>
    </row>
    <row r="7" spans="1:9" s="529" customFormat="1" ht="27" customHeight="1" thickTop="1">
      <c r="A7" s="461">
        <v>1</v>
      </c>
      <c r="B7" s="986" t="s">
        <v>203</v>
      </c>
      <c r="C7" s="987"/>
      <c r="D7" s="987"/>
      <c r="E7" s="987"/>
      <c r="F7" s="987"/>
      <c r="G7" s="987"/>
      <c r="H7" s="988"/>
      <c r="I7" s="987"/>
    </row>
    <row r="8" spans="1:9" s="529" customFormat="1" ht="27" customHeight="1">
      <c r="A8" s="989"/>
      <c r="B8" s="990" t="s">
        <v>417</v>
      </c>
      <c r="C8" s="325"/>
      <c r="D8" s="325"/>
      <c r="E8" s="325"/>
      <c r="F8" s="325"/>
      <c r="G8" s="325"/>
      <c r="H8" s="324"/>
      <c r="I8" s="325"/>
    </row>
    <row r="9" spans="1:9" s="529" customFormat="1" ht="27" customHeight="1">
      <c r="A9" s="989"/>
      <c r="B9" s="990" t="s">
        <v>418</v>
      </c>
      <c r="C9" s="325"/>
      <c r="D9" s="325"/>
      <c r="E9" s="325"/>
      <c r="F9" s="325"/>
      <c r="G9" s="325"/>
      <c r="H9" s="324"/>
      <c r="I9" s="325"/>
    </row>
    <row r="10" spans="1:9" s="529" customFormat="1" ht="27" customHeight="1">
      <c r="A10" s="989"/>
      <c r="B10" s="990" t="s">
        <v>419</v>
      </c>
      <c r="C10" s="325"/>
      <c r="D10" s="325"/>
      <c r="E10" s="325"/>
      <c r="F10" s="325"/>
      <c r="G10" s="325"/>
      <c r="H10" s="324"/>
      <c r="I10" s="325"/>
    </row>
    <row r="11" spans="1:9" ht="27" customHeight="1">
      <c r="A11" s="188">
        <v>2</v>
      </c>
      <c r="B11" s="96" t="s">
        <v>203</v>
      </c>
      <c r="C11" s="15"/>
      <c r="D11" s="15"/>
      <c r="E11" s="15"/>
      <c r="F11" s="15"/>
      <c r="G11" s="15"/>
      <c r="H11" s="155"/>
      <c r="I11" s="15"/>
    </row>
    <row r="12" spans="1:9" s="529" customFormat="1" ht="27" customHeight="1">
      <c r="A12" s="989"/>
      <c r="B12" s="990" t="s">
        <v>417</v>
      </c>
      <c r="C12" s="325"/>
      <c r="D12" s="325"/>
      <c r="E12" s="325"/>
      <c r="F12" s="325"/>
      <c r="G12" s="325"/>
      <c r="H12" s="324"/>
      <c r="I12" s="325"/>
    </row>
    <row r="13" spans="1:9" s="529" customFormat="1" ht="27" customHeight="1">
      <c r="A13" s="989"/>
      <c r="B13" s="990" t="s">
        <v>418</v>
      </c>
      <c r="C13" s="325"/>
      <c r="D13" s="325"/>
      <c r="E13" s="325"/>
      <c r="F13" s="325"/>
      <c r="G13" s="325"/>
      <c r="H13" s="324"/>
      <c r="I13" s="325"/>
    </row>
    <row r="14" spans="1:9" s="529" customFormat="1" ht="27" customHeight="1">
      <c r="A14" s="989"/>
      <c r="B14" s="990" t="s">
        <v>419</v>
      </c>
      <c r="C14" s="325"/>
      <c r="D14" s="325"/>
      <c r="E14" s="325"/>
      <c r="F14" s="325"/>
      <c r="G14" s="325"/>
      <c r="H14" s="324"/>
      <c r="I14" s="325"/>
    </row>
    <row r="15" spans="1:9" ht="27" customHeight="1">
      <c r="A15" s="188">
        <v>3</v>
      </c>
      <c r="B15" s="96" t="s">
        <v>203</v>
      </c>
      <c r="C15" s="15"/>
      <c r="D15" s="15"/>
      <c r="E15" s="15"/>
      <c r="F15" s="15"/>
      <c r="G15" s="15"/>
      <c r="H15" s="155"/>
      <c r="I15" s="15"/>
    </row>
    <row r="16" spans="1:9" s="529" customFormat="1" ht="27" customHeight="1">
      <c r="A16" s="989"/>
      <c r="B16" s="990" t="s">
        <v>417</v>
      </c>
      <c r="C16" s="325"/>
      <c r="D16" s="325"/>
      <c r="E16" s="325"/>
      <c r="F16" s="325"/>
      <c r="G16" s="325"/>
      <c r="H16" s="324"/>
      <c r="I16" s="325"/>
    </row>
    <row r="17" spans="1:9" s="529" customFormat="1" ht="27" customHeight="1">
      <c r="A17" s="462"/>
      <c r="B17" s="995" t="s">
        <v>418</v>
      </c>
      <c r="C17" s="996"/>
      <c r="D17" s="996"/>
      <c r="E17" s="996"/>
      <c r="F17" s="996"/>
      <c r="G17" s="996"/>
      <c r="H17" s="997"/>
      <c r="I17" s="996"/>
    </row>
    <row r="18" spans="1:9" s="529" customFormat="1" ht="27" customHeight="1">
      <c r="A18" s="991"/>
      <c r="B18" s="992" t="s">
        <v>419</v>
      </c>
      <c r="C18" s="993"/>
      <c r="D18" s="993"/>
      <c r="E18" s="993"/>
      <c r="F18" s="993"/>
      <c r="G18" s="993"/>
      <c r="H18" s="994"/>
      <c r="I18" s="993"/>
    </row>
    <row r="19" spans="1:9">
      <c r="A19" s="5" t="s">
        <v>711</v>
      </c>
    </row>
    <row r="20" spans="1:9">
      <c r="A20" s="19"/>
      <c r="B20" s="19" t="s">
        <v>712</v>
      </c>
    </row>
    <row r="21" spans="1:9">
      <c r="A21" s="7"/>
      <c r="B21" s="19" t="s">
        <v>713</v>
      </c>
      <c r="C21" s="7"/>
      <c r="D21" s="7"/>
      <c r="E21" s="7"/>
      <c r="F21" s="7"/>
      <c r="G21" s="7"/>
      <c r="H21" s="7"/>
      <c r="I21" s="7"/>
    </row>
    <row r="22" spans="1:9">
      <c r="A22" s="7"/>
      <c r="B22" s="7" t="s">
        <v>714</v>
      </c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 ht="21">
      <c r="A33" s="438" t="s">
        <v>38</v>
      </c>
      <c r="B33" s="44"/>
      <c r="C33" s="44"/>
      <c r="D33" s="44"/>
    </row>
    <row r="34" spans="1:9" s="6" customFormat="1" ht="18.75" customHeight="1">
      <c r="A34" s="1420" t="s">
        <v>17</v>
      </c>
      <c r="B34" s="1420" t="s">
        <v>43</v>
      </c>
      <c r="C34" s="411" t="s">
        <v>263</v>
      </c>
      <c r="D34" s="411" t="s">
        <v>271</v>
      </c>
      <c r="E34" s="1421" t="s">
        <v>273</v>
      </c>
      <c r="F34" s="1422"/>
      <c r="G34" s="1422"/>
      <c r="H34" s="1423"/>
      <c r="I34" s="1420" t="s">
        <v>6</v>
      </c>
    </row>
    <row r="35" spans="1:9" s="6" customFormat="1" ht="37.5">
      <c r="A35" s="1420"/>
      <c r="B35" s="1420"/>
      <c r="C35" s="439" t="s">
        <v>212</v>
      </c>
      <c r="D35" s="412" t="s">
        <v>192</v>
      </c>
      <c r="E35" s="318" t="s">
        <v>41</v>
      </c>
      <c r="F35" s="318" t="s">
        <v>48</v>
      </c>
      <c r="G35" s="318" t="s">
        <v>53</v>
      </c>
      <c r="H35" s="318" t="s">
        <v>247</v>
      </c>
      <c r="I35" s="1420"/>
    </row>
    <row r="36" spans="1:9" s="6" customFormat="1" ht="20.25" customHeight="1" thickBot="1">
      <c r="A36" s="291"/>
      <c r="B36" s="471" t="s">
        <v>37</v>
      </c>
      <c r="C36" s="471"/>
      <c r="D36" s="471"/>
      <c r="E36" s="189"/>
      <c r="F36" s="189"/>
      <c r="G36" s="189"/>
      <c r="H36" s="290">
        <f>H37+H42</f>
        <v>87000</v>
      </c>
      <c r="I36" s="291"/>
    </row>
    <row r="37" spans="1:9" s="6" customFormat="1" ht="20.25" customHeight="1" thickTop="1">
      <c r="A37" s="546">
        <v>1</v>
      </c>
      <c r="B37" s="474" t="s">
        <v>205</v>
      </c>
      <c r="C37" s="474"/>
      <c r="D37" s="474"/>
      <c r="E37" s="466"/>
      <c r="F37" s="466"/>
      <c r="G37" s="466"/>
      <c r="H37" s="467">
        <f>SUM(H39:H40)</f>
        <v>31500</v>
      </c>
      <c r="I37" s="468"/>
    </row>
    <row r="38" spans="1:9" s="7" customFormat="1">
      <c r="A38" s="16"/>
      <c r="B38" s="92" t="s">
        <v>204</v>
      </c>
      <c r="C38" s="92"/>
      <c r="D38" s="92"/>
      <c r="E38" s="94"/>
      <c r="F38" s="94"/>
      <c r="G38" s="94"/>
      <c r="H38" s="93"/>
      <c r="I38" s="16" t="s">
        <v>206</v>
      </c>
    </row>
    <row r="39" spans="1:9" s="7" customFormat="1">
      <c r="A39" s="16"/>
      <c r="B39" s="92" t="s">
        <v>32</v>
      </c>
      <c r="C39" s="92"/>
      <c r="D39" s="92"/>
      <c r="E39" s="94">
        <v>12</v>
      </c>
      <c r="F39" s="94">
        <v>25</v>
      </c>
      <c r="G39" s="94">
        <v>80</v>
      </c>
      <c r="H39" s="93">
        <f>E39*F39*G39</f>
        <v>24000</v>
      </c>
      <c r="I39" s="92" t="s">
        <v>207</v>
      </c>
    </row>
    <row r="40" spans="1:9" s="7" customFormat="1">
      <c r="A40" s="16"/>
      <c r="B40" s="92" t="s">
        <v>33</v>
      </c>
      <c r="C40" s="92"/>
      <c r="D40" s="92"/>
      <c r="E40" s="94">
        <v>12</v>
      </c>
      <c r="F40" s="94">
        <v>25</v>
      </c>
      <c r="G40" s="94">
        <v>25</v>
      </c>
      <c r="H40" s="93">
        <f>E40*F40*G40</f>
        <v>7500</v>
      </c>
      <c r="I40" s="92"/>
    </row>
    <row r="41" spans="1:9" s="7" customFormat="1">
      <c r="A41" s="92"/>
      <c r="B41" s="92"/>
      <c r="C41" s="92"/>
      <c r="D41" s="92"/>
      <c r="E41" s="94"/>
      <c r="F41" s="94"/>
      <c r="G41" s="94"/>
      <c r="H41" s="93"/>
      <c r="I41" s="92"/>
    </row>
    <row r="42" spans="1:9" s="7" customFormat="1">
      <c r="A42" s="547">
        <v>2</v>
      </c>
      <c r="B42" s="473" t="s">
        <v>249</v>
      </c>
      <c r="C42" s="473"/>
      <c r="D42" s="473"/>
      <c r="E42" s="469"/>
      <c r="F42" s="469"/>
      <c r="G42" s="469"/>
      <c r="H42" s="470">
        <f>SUM(H44:H45)</f>
        <v>55500</v>
      </c>
      <c r="I42" s="220"/>
    </row>
    <row r="43" spans="1:9" s="7" customFormat="1">
      <c r="A43" s="16"/>
      <c r="B43" s="92" t="s">
        <v>204</v>
      </c>
      <c r="C43" s="92"/>
      <c r="D43" s="92"/>
      <c r="E43" s="94"/>
      <c r="F43" s="94"/>
      <c r="G43" s="94"/>
      <c r="H43" s="93"/>
      <c r="I43" s="92"/>
    </row>
    <row r="44" spans="1:9" s="7" customFormat="1">
      <c r="A44" s="16"/>
      <c r="B44" s="92" t="s">
        <v>32</v>
      </c>
      <c r="C44" s="92"/>
      <c r="D44" s="92"/>
      <c r="E44" s="94">
        <v>24</v>
      </c>
      <c r="F44" s="94">
        <v>25</v>
      </c>
      <c r="G44" s="94">
        <v>80</v>
      </c>
      <c r="H44" s="93">
        <f>E44*F44*G44</f>
        <v>48000</v>
      </c>
      <c r="I44" s="16"/>
    </row>
    <row r="45" spans="1:9" s="7" customFormat="1">
      <c r="A45" s="16"/>
      <c r="B45" s="92" t="s">
        <v>33</v>
      </c>
      <c r="C45" s="92"/>
      <c r="D45" s="92"/>
      <c r="E45" s="94">
        <v>12</v>
      </c>
      <c r="F45" s="94">
        <v>25</v>
      </c>
      <c r="G45" s="94">
        <v>25</v>
      </c>
      <c r="H45" s="93">
        <f>E45*F45*G45</f>
        <v>7500</v>
      </c>
      <c r="I45" s="16"/>
    </row>
    <row r="46" spans="1:9" s="7" customFormat="1">
      <c r="A46" s="289"/>
      <c r="B46" s="289"/>
      <c r="C46" s="289"/>
      <c r="D46" s="289"/>
      <c r="E46" s="177"/>
      <c r="F46" s="177"/>
      <c r="G46" s="177"/>
      <c r="H46" s="177"/>
      <c r="I46" s="177"/>
    </row>
    <row r="47" spans="1:9">
      <c r="A47" s="5" t="s">
        <v>248</v>
      </c>
    </row>
    <row r="48" spans="1:9">
      <c r="A48" s="19" t="s">
        <v>294</v>
      </c>
      <c r="B48" s="19"/>
    </row>
    <row r="49" spans="3:4" s="8" customFormat="1">
      <c r="C49" s="19"/>
      <c r="D49" s="19"/>
    </row>
  </sheetData>
  <mergeCells count="9">
    <mergeCell ref="A2:I2"/>
    <mergeCell ref="E34:H34"/>
    <mergeCell ref="B34:B35"/>
    <mergeCell ref="I34:I35"/>
    <mergeCell ref="A4:A5"/>
    <mergeCell ref="I4:I5"/>
    <mergeCell ref="B4:B5"/>
    <mergeCell ref="A34:A35"/>
    <mergeCell ref="E4:H4"/>
  </mergeCells>
  <phoneticPr fontId="2" type="noConversion"/>
  <pageMargins left="0.48" right="0.17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J56"/>
  <sheetViews>
    <sheetView zoomScale="79" zoomScaleNormal="79" workbookViewId="0">
      <selection activeCell="I23" sqref="I23"/>
    </sheetView>
  </sheetViews>
  <sheetFormatPr defaultColWidth="8" defaultRowHeight="18.75"/>
  <cols>
    <col min="1" max="1" width="5.42578125" style="21" customWidth="1"/>
    <col min="2" max="2" width="48" style="21" customWidth="1"/>
    <col min="3" max="4" width="12.140625" style="21" customWidth="1"/>
    <col min="5" max="5" width="13.85546875" style="21" customWidth="1"/>
    <col min="6" max="6" width="8.42578125" style="21" customWidth="1"/>
    <col min="7" max="7" width="9.7109375" style="24" customWidth="1"/>
    <col min="8" max="8" width="14" style="24" customWidth="1"/>
    <col min="9" max="9" width="13.28515625" style="21" customWidth="1"/>
    <col min="10" max="10" width="27.28515625" style="21" customWidth="1"/>
    <col min="11" max="16384" width="8" style="21"/>
  </cols>
  <sheetData>
    <row r="1" spans="1:10" ht="21">
      <c r="J1" s="638" t="s">
        <v>603</v>
      </c>
    </row>
    <row r="2" spans="1:10" ht="21">
      <c r="A2" s="1419" t="s">
        <v>460</v>
      </c>
      <c r="B2" s="1419"/>
      <c r="C2" s="1419"/>
      <c r="D2" s="1419"/>
      <c r="E2" s="1419"/>
      <c r="F2" s="1419"/>
      <c r="G2" s="1419"/>
      <c r="H2" s="1419"/>
      <c r="I2" s="1419"/>
      <c r="J2" s="1419"/>
    </row>
    <row r="3" spans="1:10">
      <c r="A3" s="6" t="str">
        <f>สรุปคำขอ!A3</f>
        <v>หน่วยงาน ...............................................................................</v>
      </c>
      <c r="B3" s="6"/>
      <c r="C3" s="6"/>
      <c r="D3" s="6"/>
      <c r="E3" s="22"/>
      <c r="F3" s="22"/>
      <c r="G3" s="23"/>
      <c r="H3" s="23"/>
      <c r="I3" s="22"/>
      <c r="J3" s="25" t="s">
        <v>44</v>
      </c>
    </row>
    <row r="4" spans="1:10" s="26" customFormat="1" ht="25.5" customHeight="1">
      <c r="A4" s="1484" t="s">
        <v>17</v>
      </c>
      <c r="B4" s="1484" t="s">
        <v>39</v>
      </c>
      <c r="C4" s="411" t="s">
        <v>316</v>
      </c>
      <c r="D4" s="411" t="s">
        <v>368</v>
      </c>
      <c r="E4" s="1490" t="s">
        <v>461</v>
      </c>
      <c r="F4" s="1488"/>
      <c r="G4" s="1488"/>
      <c r="H4" s="1488"/>
      <c r="I4" s="1488" t="s">
        <v>46</v>
      </c>
      <c r="J4" s="1484" t="s">
        <v>63</v>
      </c>
    </row>
    <row r="5" spans="1:10" s="26" customFormat="1" ht="56.25" customHeight="1">
      <c r="A5" s="1485"/>
      <c r="B5" s="1485"/>
      <c r="C5" s="439" t="s">
        <v>308</v>
      </c>
      <c r="D5" s="412" t="s">
        <v>192</v>
      </c>
      <c r="E5" s="539" t="s">
        <v>251</v>
      </c>
      <c r="F5" s="539" t="s">
        <v>121</v>
      </c>
      <c r="G5" s="540" t="s">
        <v>252</v>
      </c>
      <c r="H5" s="540" t="s">
        <v>111</v>
      </c>
      <c r="I5" s="1489"/>
      <c r="J5" s="1485"/>
    </row>
    <row r="6" spans="1:10" s="27" customFormat="1" ht="19.5" thickBot="1">
      <c r="A6" s="485"/>
      <c r="B6" s="490" t="s">
        <v>37</v>
      </c>
      <c r="C6" s="265"/>
      <c r="D6" s="265"/>
      <c r="E6" s="266"/>
      <c r="F6" s="267"/>
      <c r="G6" s="268"/>
      <c r="H6" s="269">
        <f>H7+H13+H196+H19+H25+H31</f>
        <v>0</v>
      </c>
      <c r="I6" s="270"/>
      <c r="J6" s="271"/>
    </row>
    <row r="7" spans="1:10" s="27" customFormat="1" ht="19.5" thickTop="1">
      <c r="A7" s="486">
        <v>1</v>
      </c>
      <c r="B7" s="272" t="s">
        <v>250</v>
      </c>
      <c r="C7" s="272"/>
      <c r="D7" s="272"/>
      <c r="E7" s="273"/>
      <c r="F7" s="274"/>
      <c r="G7" s="275"/>
      <c r="H7" s="276">
        <f>SUM(H8:H12)</f>
        <v>0</v>
      </c>
      <c r="I7" s="277"/>
      <c r="J7" s="278" t="s">
        <v>47</v>
      </c>
    </row>
    <row r="8" spans="1:10" s="27" customFormat="1" ht="21">
      <c r="A8" s="487"/>
      <c r="B8" s="225" t="s">
        <v>196</v>
      </c>
      <c r="C8" s="225"/>
      <c r="D8" s="225"/>
      <c r="E8" s="256"/>
      <c r="F8" s="257"/>
      <c r="G8" s="258"/>
      <c r="H8" s="82"/>
      <c r="I8" s="259"/>
      <c r="J8" s="279" t="s">
        <v>18</v>
      </c>
    </row>
    <row r="9" spans="1:10" s="27" customFormat="1" ht="21">
      <c r="A9" s="487"/>
      <c r="B9" s="225" t="s">
        <v>197</v>
      </c>
      <c r="C9" s="225"/>
      <c r="D9" s="225"/>
      <c r="E9" s="256"/>
      <c r="F9" s="257"/>
      <c r="G9" s="258"/>
      <c r="H9" s="82"/>
      <c r="I9" s="259"/>
      <c r="J9" s="76"/>
    </row>
    <row r="10" spans="1:10" s="27" customFormat="1" ht="21">
      <c r="A10" s="488"/>
      <c r="B10" s="224" t="s">
        <v>198</v>
      </c>
      <c r="C10" s="224"/>
      <c r="D10" s="224"/>
      <c r="E10" s="256"/>
      <c r="F10" s="257"/>
      <c r="G10" s="258"/>
      <c r="H10" s="82"/>
      <c r="I10" s="259"/>
      <c r="J10" s="76"/>
    </row>
    <row r="11" spans="1:10" s="27" customFormat="1" ht="21">
      <c r="A11" s="488"/>
      <c r="B11" s="224" t="s">
        <v>199</v>
      </c>
      <c r="C11" s="224"/>
      <c r="D11" s="224"/>
      <c r="E11" s="256"/>
      <c r="F11" s="257"/>
      <c r="G11" s="258"/>
      <c r="H11" s="82"/>
      <c r="I11" s="259"/>
      <c r="J11" s="76"/>
    </row>
    <row r="12" spans="1:10" s="27" customFormat="1" ht="21.75" thickBot="1">
      <c r="A12" s="489"/>
      <c r="B12" s="260" t="s">
        <v>200</v>
      </c>
      <c r="C12" s="260"/>
      <c r="D12" s="260"/>
      <c r="E12" s="261"/>
      <c r="F12" s="262"/>
      <c r="G12" s="263"/>
      <c r="H12" s="87"/>
      <c r="I12" s="264"/>
      <c r="J12" s="85"/>
    </row>
    <row r="13" spans="1:10" s="27" customFormat="1" ht="19.5" thickTop="1">
      <c r="A13" s="486">
        <v>2</v>
      </c>
      <c r="B13" s="272" t="s">
        <v>250</v>
      </c>
      <c r="C13" s="477"/>
      <c r="D13" s="477"/>
      <c r="E13" s="251"/>
      <c r="F13" s="252"/>
      <c r="G13" s="253"/>
      <c r="H13" s="254">
        <f>SUM(H14:H18)</f>
        <v>0</v>
      </c>
      <c r="I13" s="255"/>
      <c r="J13" s="278" t="s">
        <v>47</v>
      </c>
    </row>
    <row r="14" spans="1:10" s="27" customFormat="1" ht="21">
      <c r="A14" s="487"/>
      <c r="B14" s="225"/>
      <c r="C14" s="225"/>
      <c r="D14" s="225"/>
      <c r="E14" s="256"/>
      <c r="F14" s="257"/>
      <c r="G14" s="258"/>
      <c r="H14" s="82"/>
      <c r="I14" s="259"/>
      <c r="J14" s="279" t="s">
        <v>18</v>
      </c>
    </row>
    <row r="15" spans="1:10" s="27" customFormat="1" ht="21">
      <c r="A15" s="487"/>
      <c r="B15" s="225"/>
      <c r="C15" s="225"/>
      <c r="D15" s="225"/>
      <c r="E15" s="256"/>
      <c r="F15" s="257"/>
      <c r="G15" s="258"/>
      <c r="H15" s="82"/>
      <c r="I15" s="259"/>
      <c r="J15" s="76"/>
    </row>
    <row r="16" spans="1:10" s="27" customFormat="1" ht="21">
      <c r="A16" s="488"/>
      <c r="B16" s="224"/>
      <c r="C16" s="224"/>
      <c r="D16" s="224"/>
      <c r="E16" s="256"/>
      <c r="F16" s="257"/>
      <c r="G16" s="258"/>
      <c r="H16" s="82"/>
      <c r="I16" s="259"/>
      <c r="J16" s="76"/>
    </row>
    <row r="17" spans="1:10" s="27" customFormat="1" ht="21">
      <c r="A17" s="488"/>
      <c r="B17" s="224"/>
      <c r="C17" s="224"/>
      <c r="D17" s="224"/>
      <c r="E17" s="256"/>
      <c r="F17" s="257"/>
      <c r="G17" s="258"/>
      <c r="H17" s="82"/>
      <c r="I17" s="259"/>
      <c r="J17" s="76"/>
    </row>
    <row r="18" spans="1:10" s="27" customFormat="1" ht="21.75" thickBot="1">
      <c r="A18" s="489"/>
      <c r="B18" s="260"/>
      <c r="C18" s="260"/>
      <c r="D18" s="260"/>
      <c r="E18" s="261"/>
      <c r="F18" s="262"/>
      <c r="G18" s="263"/>
      <c r="H18" s="87"/>
      <c r="I18" s="264"/>
      <c r="J18" s="85"/>
    </row>
    <row r="19" spans="1:10" s="27" customFormat="1" ht="19.5" thickTop="1">
      <c r="A19" s="486">
        <v>3</v>
      </c>
      <c r="B19" s="272" t="s">
        <v>250</v>
      </c>
      <c r="C19" s="477"/>
      <c r="D19" s="477"/>
      <c r="E19" s="251"/>
      <c r="F19" s="252"/>
      <c r="G19" s="253"/>
      <c r="H19" s="254">
        <f>SUM(H20:H24)</f>
        <v>0</v>
      </c>
      <c r="I19" s="255"/>
      <c r="J19" s="278" t="s">
        <v>47</v>
      </c>
    </row>
    <row r="20" spans="1:10" s="27" customFormat="1" ht="21">
      <c r="A20" s="487"/>
      <c r="B20" s="225"/>
      <c r="C20" s="225"/>
      <c r="D20" s="225"/>
      <c r="E20" s="256"/>
      <c r="F20" s="257"/>
      <c r="G20" s="258"/>
      <c r="H20" s="82"/>
      <c r="I20" s="259"/>
      <c r="J20" s="279" t="s">
        <v>18</v>
      </c>
    </row>
    <row r="21" spans="1:10" s="27" customFormat="1" ht="21">
      <c r="A21" s="487"/>
      <c r="B21" s="225"/>
      <c r="C21" s="225"/>
      <c r="D21" s="225"/>
      <c r="E21" s="256"/>
      <c r="F21" s="257"/>
      <c r="G21" s="258"/>
      <c r="H21" s="82"/>
      <c r="I21" s="259"/>
      <c r="J21" s="76"/>
    </row>
    <row r="22" spans="1:10" s="27" customFormat="1" ht="21">
      <c r="A22" s="488"/>
      <c r="B22" s="224"/>
      <c r="C22" s="224"/>
      <c r="D22" s="224"/>
      <c r="E22" s="256"/>
      <c r="F22" s="257"/>
      <c r="G22" s="258"/>
      <c r="H22" s="82"/>
      <c r="I22" s="259"/>
      <c r="J22" s="76"/>
    </row>
    <row r="23" spans="1:10" s="27" customFormat="1" ht="21">
      <c r="A23" s="488"/>
      <c r="B23" s="224"/>
      <c r="C23" s="224"/>
      <c r="D23" s="224"/>
      <c r="E23" s="256"/>
      <c r="F23" s="257"/>
      <c r="G23" s="258"/>
      <c r="H23" s="82"/>
      <c r="I23" s="259"/>
      <c r="J23" s="76"/>
    </row>
    <row r="24" spans="1:10" s="27" customFormat="1" ht="21">
      <c r="A24" s="489"/>
      <c r="B24" s="260"/>
      <c r="C24" s="260"/>
      <c r="D24" s="260"/>
      <c r="E24" s="261"/>
      <c r="F24" s="262"/>
      <c r="G24" s="263"/>
      <c r="H24" s="87"/>
      <c r="I24" s="264"/>
      <c r="J24" s="85"/>
    </row>
    <row r="25" spans="1:10" s="27" customFormat="1" ht="244.5" hidden="1" thickTop="1">
      <c r="A25" s="280" t="s">
        <v>201</v>
      </c>
      <c r="B25" s="280"/>
      <c r="C25" s="280"/>
      <c r="D25" s="280"/>
      <c r="E25" s="251"/>
      <c r="F25" s="252"/>
      <c r="G25" s="253"/>
      <c r="H25" s="254">
        <f>SUM(H26:H30)</f>
        <v>0</v>
      </c>
      <c r="I25" s="255"/>
      <c r="J25" s="278" t="s">
        <v>47</v>
      </c>
    </row>
    <row r="26" spans="1:10" s="27" customFormat="1" ht="21" hidden="1">
      <c r="A26" s="225" t="s">
        <v>196</v>
      </c>
      <c r="B26" s="225"/>
      <c r="C26" s="225"/>
      <c r="D26" s="225"/>
      <c r="E26" s="256"/>
      <c r="F26" s="257"/>
      <c r="G26" s="258"/>
      <c r="H26" s="82"/>
      <c r="I26" s="259"/>
      <c r="J26" s="279" t="s">
        <v>18</v>
      </c>
    </row>
    <row r="27" spans="1:10" s="27" customFormat="1" ht="21" hidden="1">
      <c r="A27" s="225" t="s">
        <v>197</v>
      </c>
      <c r="B27" s="225"/>
      <c r="C27" s="225"/>
      <c r="D27" s="225"/>
      <c r="E27" s="256"/>
      <c r="F27" s="257"/>
      <c r="G27" s="258"/>
      <c r="H27" s="82"/>
      <c r="I27" s="259"/>
      <c r="J27" s="76"/>
    </row>
    <row r="28" spans="1:10" s="27" customFormat="1" ht="21" hidden="1">
      <c r="A28" s="224" t="s">
        <v>198</v>
      </c>
      <c r="B28" s="224"/>
      <c r="C28" s="224"/>
      <c r="D28" s="224"/>
      <c r="E28" s="256"/>
      <c r="F28" s="257"/>
      <c r="G28" s="258"/>
      <c r="H28" s="82"/>
      <c r="I28" s="259"/>
      <c r="J28" s="76"/>
    </row>
    <row r="29" spans="1:10" s="27" customFormat="1" ht="21" hidden="1">
      <c r="A29" s="224" t="s">
        <v>199</v>
      </c>
      <c r="B29" s="224"/>
      <c r="C29" s="224"/>
      <c r="D29" s="224"/>
      <c r="E29" s="256"/>
      <c r="F29" s="257"/>
      <c r="G29" s="258"/>
      <c r="H29" s="82"/>
      <c r="I29" s="259"/>
      <c r="J29" s="76"/>
    </row>
    <row r="30" spans="1:10" s="27" customFormat="1" ht="21" hidden="1">
      <c r="A30" s="260" t="s">
        <v>200</v>
      </c>
      <c r="B30" s="260"/>
      <c r="C30" s="260"/>
      <c r="D30" s="260"/>
      <c r="E30" s="261"/>
      <c r="F30" s="262"/>
      <c r="G30" s="263"/>
      <c r="H30" s="87"/>
      <c r="I30" s="264"/>
      <c r="J30" s="85"/>
    </row>
    <row r="31" spans="1:10" s="27" customFormat="1" ht="21" hidden="1">
      <c r="A31" s="283" t="s">
        <v>202</v>
      </c>
      <c r="B31" s="283"/>
      <c r="C31" s="283"/>
      <c r="D31" s="283"/>
      <c r="E31" s="284"/>
      <c r="F31" s="284"/>
      <c r="G31" s="285"/>
      <c r="H31" s="286"/>
      <c r="I31" s="287"/>
      <c r="J31" s="288"/>
    </row>
    <row r="32" spans="1:10" s="27" customFormat="1" ht="21">
      <c r="A32" s="478"/>
      <c r="B32" s="478"/>
      <c r="C32" s="478"/>
      <c r="D32" s="478"/>
      <c r="E32" s="479"/>
      <c r="F32" s="479"/>
      <c r="G32" s="480"/>
      <c r="H32" s="481"/>
      <c r="I32" s="482"/>
      <c r="J32" s="483"/>
    </row>
    <row r="33" spans="1:10" s="27" customFormat="1" ht="21">
      <c r="A33" s="484" t="s">
        <v>715</v>
      </c>
      <c r="B33" s="2"/>
      <c r="C33" s="484"/>
      <c r="D33" s="484"/>
      <c r="E33" s="281"/>
      <c r="F33" s="281"/>
      <c r="G33" s="29"/>
      <c r="H33" s="282"/>
      <c r="I33" s="30"/>
      <c r="J33" s="28"/>
    </row>
    <row r="34" spans="1:10" s="27" customFormat="1" ht="21">
      <c r="A34" s="484"/>
      <c r="B34" s="484"/>
      <c r="C34" s="484"/>
      <c r="D34" s="484"/>
      <c r="E34" s="281"/>
      <c r="F34" s="281"/>
      <c r="G34" s="29"/>
      <c r="H34" s="282"/>
      <c r="I34" s="30"/>
      <c r="J34" s="28"/>
    </row>
    <row r="35" spans="1:10" s="27" customFormat="1" ht="21">
      <c r="A35" s="484"/>
      <c r="B35" s="484"/>
      <c r="C35" s="484"/>
      <c r="D35" s="484"/>
      <c r="E35" s="281"/>
      <c r="F35" s="281"/>
      <c r="G35" s="29"/>
      <c r="H35" s="282"/>
      <c r="I35" s="30"/>
      <c r="J35" s="28"/>
    </row>
    <row r="36" spans="1:10" s="27" customFormat="1" ht="21">
      <c r="A36" s="484"/>
      <c r="B36" s="484"/>
      <c r="C36" s="484"/>
      <c r="D36" s="484"/>
      <c r="E36" s="281"/>
      <c r="F36" s="281"/>
      <c r="G36" s="29"/>
      <c r="H36" s="282"/>
      <c r="I36" s="30"/>
      <c r="J36" s="28"/>
    </row>
    <row r="37" spans="1:10" s="27" customFormat="1" ht="21">
      <c r="A37" s="484"/>
      <c r="B37" s="484"/>
      <c r="C37" s="484"/>
      <c r="D37" s="484"/>
      <c r="E37" s="281"/>
      <c r="F37" s="281"/>
      <c r="G37" s="29"/>
      <c r="H37" s="282"/>
      <c r="I37" s="30"/>
      <c r="J37" s="28"/>
    </row>
    <row r="38" spans="1:10" s="27" customFormat="1" ht="21">
      <c r="A38" s="512" t="s">
        <v>38</v>
      </c>
      <c r="B38" s="476"/>
      <c r="C38" s="484"/>
      <c r="D38" s="484"/>
      <c r="E38" s="281"/>
      <c r="F38" s="281"/>
      <c r="G38" s="29"/>
      <c r="H38" s="282"/>
      <c r="I38" s="30"/>
      <c r="J38" s="28"/>
    </row>
    <row r="39" spans="1:10" s="27" customFormat="1" ht="18.75" customHeight="1">
      <c r="A39" s="1419" t="s">
        <v>275</v>
      </c>
      <c r="B39" s="1419"/>
      <c r="C39" s="1419"/>
      <c r="D39" s="1419"/>
      <c r="E39" s="1419"/>
      <c r="F39" s="1419"/>
      <c r="G39" s="1419"/>
      <c r="H39" s="1419"/>
      <c r="I39" s="1419"/>
      <c r="J39" s="1419"/>
    </row>
    <row r="40" spans="1:10" s="27" customFormat="1" ht="21" customHeight="1">
      <c r="A40" s="1484" t="s">
        <v>17</v>
      </c>
      <c r="B40" s="1484" t="s">
        <v>39</v>
      </c>
      <c r="C40" s="411" t="s">
        <v>263</v>
      </c>
      <c r="D40" s="411" t="s">
        <v>271</v>
      </c>
      <c r="E40" s="1486" t="s">
        <v>274</v>
      </c>
      <c r="F40" s="1487"/>
      <c r="G40" s="1487"/>
      <c r="H40" s="1487"/>
      <c r="I40" s="1488" t="s">
        <v>46</v>
      </c>
      <c r="J40" s="1484" t="s">
        <v>63</v>
      </c>
    </row>
    <row r="41" spans="1:10" s="27" customFormat="1" ht="56.25" customHeight="1">
      <c r="A41" s="1485"/>
      <c r="B41" s="1485"/>
      <c r="C41" s="439" t="s">
        <v>212</v>
      </c>
      <c r="D41" s="412" t="s">
        <v>192</v>
      </c>
      <c r="E41" s="539" t="s">
        <v>251</v>
      </c>
      <c r="F41" s="539" t="s">
        <v>121</v>
      </c>
      <c r="G41" s="540" t="s">
        <v>252</v>
      </c>
      <c r="H41" s="540" t="s">
        <v>111</v>
      </c>
      <c r="I41" s="1489"/>
      <c r="J41" s="1485"/>
    </row>
    <row r="42" spans="1:10" s="27" customFormat="1" ht="19.5" thickBot="1">
      <c r="A42" s="492"/>
      <c r="B42" s="90" t="s">
        <v>37</v>
      </c>
      <c r="C42" s="90"/>
      <c r="D42" s="90"/>
      <c r="E42" s="46"/>
      <c r="F42" s="46"/>
      <c r="G42" s="46"/>
      <c r="H42" s="47">
        <f>H43+H50</f>
        <v>5860000</v>
      </c>
      <c r="I42" s="46"/>
      <c r="J42" s="46"/>
    </row>
    <row r="43" spans="1:10" s="27" customFormat="1" ht="18.75" customHeight="1" thickTop="1">
      <c r="A43" s="493">
        <v>1</v>
      </c>
      <c r="B43" s="514" t="s">
        <v>253</v>
      </c>
      <c r="C43" s="514"/>
      <c r="D43" s="514"/>
      <c r="E43" s="515"/>
      <c r="F43" s="515"/>
      <c r="G43" s="516"/>
      <c r="H43" s="442">
        <f>SUM(H45:H49)</f>
        <v>2100000</v>
      </c>
      <c r="I43" s="517"/>
      <c r="J43" s="278"/>
    </row>
    <row r="44" spans="1:10" s="27" customFormat="1" ht="37.5">
      <c r="A44" s="494"/>
      <c r="B44" s="76" t="s">
        <v>50</v>
      </c>
      <c r="C44" s="76"/>
      <c r="D44" s="76"/>
      <c r="E44" s="77"/>
      <c r="F44" s="77"/>
      <c r="G44" s="78"/>
      <c r="H44" s="79"/>
      <c r="I44" s="80"/>
      <c r="J44" s="279" t="s">
        <v>85</v>
      </c>
    </row>
    <row r="45" spans="1:10" s="27" customFormat="1" ht="37.5">
      <c r="A45" s="487"/>
      <c r="B45" s="76" t="s">
        <v>0</v>
      </c>
      <c r="C45" s="76"/>
      <c r="D45" s="76"/>
      <c r="E45" s="77" t="s">
        <v>1</v>
      </c>
      <c r="F45" s="81">
        <v>10</v>
      </c>
      <c r="G45" s="82">
        <v>40000</v>
      </c>
      <c r="H45" s="83">
        <f>G45*F45</f>
        <v>400000</v>
      </c>
      <c r="I45" s="77" t="s">
        <v>14</v>
      </c>
      <c r="J45" s="76" t="s">
        <v>84</v>
      </c>
    </row>
    <row r="46" spans="1:10" s="27" customFormat="1" ht="18.75" customHeight="1">
      <c r="A46" s="487"/>
      <c r="B46" s="76" t="s">
        <v>51</v>
      </c>
      <c r="C46" s="76"/>
      <c r="D46" s="76"/>
      <c r="E46" s="84"/>
      <c r="F46" s="84"/>
      <c r="G46" s="82"/>
      <c r="H46" s="83"/>
      <c r="I46" s="80"/>
      <c r="J46" s="279" t="s">
        <v>83</v>
      </c>
    </row>
    <row r="47" spans="1:10" s="27" customFormat="1" ht="61.5" customHeight="1">
      <c r="A47" s="488"/>
      <c r="B47" s="76" t="s">
        <v>2</v>
      </c>
      <c r="C47" s="76"/>
      <c r="D47" s="76"/>
      <c r="E47" s="77" t="s">
        <v>15</v>
      </c>
      <c r="F47" s="77" t="s">
        <v>16</v>
      </c>
      <c r="G47" s="82">
        <v>2000</v>
      </c>
      <c r="H47" s="83">
        <f>2000*200</f>
        <v>400000</v>
      </c>
      <c r="I47" s="80" t="s">
        <v>3</v>
      </c>
      <c r="J47" s="76" t="s">
        <v>84</v>
      </c>
    </row>
    <row r="48" spans="1:10" s="27" customFormat="1" ht="21">
      <c r="A48" s="488"/>
      <c r="B48" s="76" t="s">
        <v>52</v>
      </c>
      <c r="C48" s="76"/>
      <c r="D48" s="76"/>
      <c r="E48" s="77"/>
      <c r="F48" s="77"/>
      <c r="G48" s="82"/>
      <c r="H48" s="83"/>
      <c r="I48" s="84"/>
      <c r="J48" s="76"/>
    </row>
    <row r="49" spans="1:10" s="27" customFormat="1" ht="78.75" customHeight="1">
      <c r="A49" s="491"/>
      <c r="B49" s="495" t="s">
        <v>82</v>
      </c>
      <c r="C49" s="495"/>
      <c r="D49" s="495"/>
      <c r="E49" s="496" t="s">
        <v>4</v>
      </c>
      <c r="F49" s="496" t="s">
        <v>5</v>
      </c>
      <c r="G49" s="497">
        <v>65000</v>
      </c>
      <c r="H49" s="498">
        <f>G49*5*4</f>
        <v>1300000</v>
      </c>
      <c r="I49" s="496" t="s">
        <v>14</v>
      </c>
      <c r="J49" s="499"/>
    </row>
    <row r="50" spans="1:10" s="27" customFormat="1">
      <c r="A50" s="505">
        <v>2</v>
      </c>
      <c r="B50" s="506" t="s">
        <v>253</v>
      </c>
      <c r="C50" s="506"/>
      <c r="D50" s="506"/>
      <c r="E50" s="507"/>
      <c r="F50" s="507"/>
      <c r="G50" s="508"/>
      <c r="H50" s="509">
        <f>SUM(H52:H56)</f>
        <v>3760000</v>
      </c>
      <c r="I50" s="510"/>
      <c r="J50" s="511"/>
    </row>
    <row r="51" spans="1:10" ht="37.5">
      <c r="A51" s="500"/>
      <c r="B51" s="91" t="s">
        <v>50</v>
      </c>
      <c r="C51" s="91"/>
      <c r="D51" s="91"/>
      <c r="E51" s="501"/>
      <c r="F51" s="501"/>
      <c r="G51" s="502"/>
      <c r="H51" s="503"/>
      <c r="I51" s="504"/>
      <c r="J51" s="518" t="s">
        <v>85</v>
      </c>
    </row>
    <row r="52" spans="1:10" ht="37.5">
      <c r="A52" s="487"/>
      <c r="B52" s="76" t="s">
        <v>0</v>
      </c>
      <c r="C52" s="76"/>
      <c r="D52" s="76"/>
      <c r="E52" s="77" t="s">
        <v>1</v>
      </c>
      <c r="F52" s="81">
        <v>30</v>
      </c>
      <c r="G52" s="82">
        <v>40000</v>
      </c>
      <c r="H52" s="83">
        <f>G52*F52</f>
        <v>1200000</v>
      </c>
      <c r="I52" s="77" t="s">
        <v>14</v>
      </c>
      <c r="J52" s="76" t="s">
        <v>84</v>
      </c>
    </row>
    <row r="53" spans="1:10" ht="18" customHeight="1">
      <c r="A53" s="487"/>
      <c r="B53" s="76" t="s">
        <v>51</v>
      </c>
      <c r="C53" s="76"/>
      <c r="D53" s="76"/>
      <c r="E53" s="84"/>
      <c r="F53" s="84"/>
      <c r="G53" s="82"/>
      <c r="H53" s="83"/>
      <c r="I53" s="80"/>
      <c r="J53" s="279" t="s">
        <v>83</v>
      </c>
    </row>
    <row r="54" spans="1:10" ht="54.75" customHeight="1">
      <c r="A54" s="488"/>
      <c r="B54" s="513" t="s">
        <v>2</v>
      </c>
      <c r="C54" s="76"/>
      <c r="D54" s="76"/>
      <c r="E54" s="77" t="s">
        <v>15</v>
      </c>
      <c r="F54" s="77" t="s">
        <v>16</v>
      </c>
      <c r="G54" s="82">
        <v>3000</v>
      </c>
      <c r="H54" s="83">
        <f>3000*200</f>
        <v>600000</v>
      </c>
      <c r="I54" s="80" t="s">
        <v>3</v>
      </c>
      <c r="J54" s="76" t="s">
        <v>84</v>
      </c>
    </row>
    <row r="55" spans="1:10" ht="21" customHeight="1">
      <c r="A55" s="488"/>
      <c r="B55" s="76" t="s">
        <v>52</v>
      </c>
      <c r="C55" s="76"/>
      <c r="D55" s="76"/>
      <c r="E55" s="77"/>
      <c r="F55" s="77"/>
      <c r="G55" s="82"/>
      <c r="H55" s="83"/>
      <c r="I55" s="84"/>
      <c r="J55" s="76"/>
    </row>
    <row r="56" spans="1:10" ht="63.75" customHeight="1">
      <c r="A56" s="489"/>
      <c r="B56" s="85" t="s">
        <v>82</v>
      </c>
      <c r="C56" s="85"/>
      <c r="D56" s="85"/>
      <c r="E56" s="86" t="s">
        <v>4</v>
      </c>
      <c r="F56" s="86" t="s">
        <v>5</v>
      </c>
      <c r="G56" s="87">
        <v>98000</v>
      </c>
      <c r="H56" s="88">
        <f>G56*5*4</f>
        <v>1960000</v>
      </c>
      <c r="I56" s="86" t="s">
        <v>14</v>
      </c>
      <c r="J56" s="89"/>
    </row>
  </sheetData>
  <mergeCells count="12">
    <mergeCell ref="B4:B5"/>
    <mergeCell ref="A39:J39"/>
    <mergeCell ref="A2:J2"/>
    <mergeCell ref="A4:A5"/>
    <mergeCell ref="J4:J5"/>
    <mergeCell ref="E4:H4"/>
    <mergeCell ref="I4:I5"/>
    <mergeCell ref="B40:B41"/>
    <mergeCell ref="A40:A41"/>
    <mergeCell ref="E40:H40"/>
    <mergeCell ref="I40:I41"/>
    <mergeCell ref="J40:J41"/>
  </mergeCells>
  <phoneticPr fontId="16" type="noConversion"/>
  <printOptions horizontalCentered="1"/>
  <pageMargins left="0.35433070866141736" right="0.15748031496062992" top="0.23622047244094491" bottom="0" header="0.23622047244094491" footer="0.11811023622047245"/>
  <pageSetup paperSize="9" scale="87" orientation="landscape" useFirstPageNumber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0"/>
  <sheetViews>
    <sheetView zoomScaleNormal="100" workbookViewId="0">
      <selection activeCell="J7" sqref="J7"/>
    </sheetView>
  </sheetViews>
  <sheetFormatPr defaultColWidth="13.140625" defaultRowHeight="21"/>
  <cols>
    <col min="1" max="1" width="7.28515625" style="785" customWidth="1"/>
    <col min="2" max="2" width="38.5703125" style="785" customWidth="1"/>
    <col min="3" max="3" width="4.140625" style="785" customWidth="1"/>
    <col min="4" max="4" width="8.7109375" style="785" customWidth="1"/>
    <col min="5" max="5" width="11.140625" style="785" customWidth="1"/>
    <col min="6" max="7" width="8.7109375" style="785" customWidth="1"/>
    <col min="8" max="8" width="12.140625" style="785" customWidth="1"/>
    <col min="9" max="9" width="10.42578125" style="785" customWidth="1"/>
    <col min="10" max="11" width="10.5703125" style="785" customWidth="1"/>
    <col min="12" max="16384" width="13.140625" style="785"/>
  </cols>
  <sheetData>
    <row r="1" spans="1:11">
      <c r="A1" s="1497" t="s">
        <v>604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</row>
    <row r="2" spans="1:11" ht="23.25">
      <c r="A2" s="1498" t="s">
        <v>665</v>
      </c>
      <c r="B2" s="1498"/>
      <c r="C2" s="1498"/>
      <c r="D2" s="1498"/>
      <c r="E2" s="1498"/>
      <c r="F2" s="1498"/>
      <c r="G2" s="1498"/>
      <c r="H2" s="1498"/>
      <c r="I2" s="1498"/>
      <c r="J2" s="1498"/>
      <c r="K2" s="1498"/>
    </row>
    <row r="3" spans="1:11">
      <c r="A3" s="1499" t="s">
        <v>652</v>
      </c>
      <c r="B3" s="1499"/>
      <c r="C3" s="1222"/>
      <c r="D3" s="1222"/>
      <c r="E3" s="1222"/>
      <c r="F3" s="1222"/>
      <c r="G3" s="1222"/>
      <c r="H3" s="1222"/>
      <c r="I3" s="1222"/>
      <c r="J3" s="1222"/>
      <c r="K3" s="1222"/>
    </row>
    <row r="4" spans="1:11">
      <c r="A4" s="1223"/>
      <c r="B4" s="1223"/>
      <c r="C4" s="1224"/>
      <c r="D4" s="1224"/>
      <c r="E4" s="1224"/>
      <c r="F4" s="1224"/>
      <c r="G4" s="1224"/>
      <c r="H4" s="1224"/>
      <c r="I4" s="1224"/>
      <c r="J4" s="1224"/>
      <c r="K4" s="1224"/>
    </row>
    <row r="5" spans="1:11" ht="18.75" customHeight="1">
      <c r="A5" s="1500" t="s">
        <v>17</v>
      </c>
      <c r="B5" s="1500" t="s">
        <v>653</v>
      </c>
      <c r="C5" s="1503" t="s">
        <v>654</v>
      </c>
      <c r="D5" s="1491"/>
      <c r="E5" s="1492"/>
      <c r="F5" s="1503" t="s">
        <v>655</v>
      </c>
      <c r="G5" s="1492"/>
      <c r="H5" s="1491" t="s">
        <v>656</v>
      </c>
      <c r="I5" s="1313"/>
      <c r="J5" s="1491" t="s">
        <v>657</v>
      </c>
      <c r="K5" s="1492"/>
    </row>
    <row r="6" spans="1:11">
      <c r="A6" s="1501"/>
      <c r="B6" s="1501"/>
      <c r="C6" s="1504"/>
      <c r="D6" s="1505"/>
      <c r="E6" s="1506"/>
      <c r="F6" s="1507"/>
      <c r="G6" s="1494"/>
      <c r="H6" s="1493"/>
      <c r="I6" s="1293" t="s">
        <v>658</v>
      </c>
      <c r="J6" s="1493"/>
      <c r="K6" s="1494"/>
    </row>
    <row r="7" spans="1:11" ht="63.75" customHeight="1">
      <c r="A7" s="1502"/>
      <c r="B7" s="1502"/>
      <c r="C7" s="1495" t="s">
        <v>659</v>
      </c>
      <c r="D7" s="1496"/>
      <c r="E7" s="1292" t="s">
        <v>660</v>
      </c>
      <c r="F7" s="1328" t="s">
        <v>661</v>
      </c>
      <c r="G7" s="1292" t="s">
        <v>19</v>
      </c>
      <c r="H7" s="1329" t="s">
        <v>34</v>
      </c>
      <c r="I7" s="1330" t="s">
        <v>662</v>
      </c>
      <c r="J7" s="1292" t="s">
        <v>663</v>
      </c>
      <c r="K7" s="1292" t="s">
        <v>664</v>
      </c>
    </row>
    <row r="8" spans="1:11" ht="24" customHeight="1" thickBot="1">
      <c r="A8" s="1321"/>
      <c r="B8" s="1322" t="s">
        <v>37</v>
      </c>
      <c r="C8" s="1309"/>
      <c r="D8" s="1310"/>
      <c r="E8" s="1311"/>
      <c r="F8" s="1323"/>
      <c r="G8" s="1324"/>
      <c r="H8" s="1325">
        <f>SUM(H9:H17)</f>
        <v>0</v>
      </c>
      <c r="I8" s="1326"/>
      <c r="J8" s="1327"/>
      <c r="K8" s="1327"/>
    </row>
    <row r="9" spans="1:11" ht="24" customHeight="1" thickTop="1">
      <c r="A9" s="1294"/>
      <c r="B9" s="1299" t="s">
        <v>666</v>
      </c>
      <c r="C9" s="1302"/>
      <c r="D9" s="1297"/>
      <c r="E9" s="1306"/>
      <c r="F9" s="1312"/>
      <c r="G9" s="1314"/>
      <c r="H9" s="1225"/>
      <c r="I9" s="1315"/>
      <c r="J9" s="1318"/>
      <c r="K9" s="1318"/>
    </row>
    <row r="10" spans="1:11" ht="24" customHeight="1">
      <c r="A10" s="1295"/>
      <c r="B10" s="1300" t="s">
        <v>667</v>
      </c>
      <c r="C10" s="1303"/>
      <c r="D10" s="1298"/>
      <c r="E10" s="1307"/>
      <c r="F10" s="1303"/>
      <c r="G10" s="1307"/>
      <c r="H10" s="1226"/>
      <c r="I10" s="1316"/>
      <c r="J10" s="1319"/>
      <c r="K10" s="1319"/>
    </row>
    <row r="11" spans="1:11" ht="24" customHeight="1">
      <c r="A11" s="1295"/>
      <c r="B11" s="1300" t="s">
        <v>668</v>
      </c>
      <c r="C11" s="1303"/>
      <c r="D11" s="1298"/>
      <c r="E11" s="1307"/>
      <c r="F11" s="1303"/>
      <c r="G11" s="1307"/>
      <c r="H11" s="1226"/>
      <c r="I11" s="1316"/>
      <c r="J11" s="1319"/>
      <c r="K11" s="1319"/>
    </row>
    <row r="12" spans="1:11" ht="24" customHeight="1">
      <c r="A12" s="1295"/>
      <c r="B12" s="1300"/>
      <c r="C12" s="1303"/>
      <c r="D12" s="1298"/>
      <c r="E12" s="1307"/>
      <c r="F12" s="1303"/>
      <c r="G12" s="1307"/>
      <c r="H12" s="1226"/>
      <c r="I12" s="1316"/>
      <c r="J12" s="1319"/>
      <c r="K12" s="1319"/>
    </row>
    <row r="13" spans="1:11" ht="24" customHeight="1">
      <c r="A13" s="1295"/>
      <c r="B13" s="1300"/>
      <c r="C13" s="1303"/>
      <c r="D13" s="1298"/>
      <c r="E13" s="1307"/>
      <c r="F13" s="1303"/>
      <c r="G13" s="1307"/>
      <c r="H13" s="1226"/>
      <c r="I13" s="1316"/>
      <c r="J13" s="1319"/>
      <c r="K13" s="1319"/>
    </row>
    <row r="14" spans="1:11" ht="24" customHeight="1">
      <c r="A14" s="1295"/>
      <c r="B14" s="1300"/>
      <c r="C14" s="1303"/>
      <c r="D14" s="1298"/>
      <c r="E14" s="1307"/>
      <c r="F14" s="1303"/>
      <c r="G14" s="1307"/>
      <c r="H14" s="1226"/>
      <c r="I14" s="1316"/>
      <c r="J14" s="1319"/>
      <c r="K14" s="1319"/>
    </row>
    <row r="15" spans="1:11" ht="24" customHeight="1">
      <c r="A15" s="1295"/>
      <c r="B15" s="1300"/>
      <c r="C15" s="1303"/>
      <c r="D15" s="1298"/>
      <c r="E15" s="1307"/>
      <c r="F15" s="1303"/>
      <c r="G15" s="1307"/>
      <c r="H15" s="1226"/>
      <c r="I15" s="1316"/>
      <c r="J15" s="1319"/>
      <c r="K15" s="1319"/>
    </row>
    <row r="16" spans="1:11" ht="24" customHeight="1">
      <c r="A16" s="1295"/>
      <c r="B16" s="1300"/>
      <c r="C16" s="1303"/>
      <c r="D16" s="1298"/>
      <c r="E16" s="1307"/>
      <c r="F16" s="1303"/>
      <c r="G16" s="1307"/>
      <c r="H16" s="1226"/>
      <c r="I16" s="1316"/>
      <c r="J16" s="1319"/>
      <c r="K16" s="1319"/>
    </row>
    <row r="17" spans="1:11" ht="24" customHeight="1">
      <c r="A17" s="1296"/>
      <c r="B17" s="1301"/>
      <c r="C17" s="1304"/>
      <c r="D17" s="1305"/>
      <c r="E17" s="1308"/>
      <c r="F17" s="1304"/>
      <c r="G17" s="1308"/>
      <c r="H17" s="1331"/>
      <c r="I17" s="1317"/>
      <c r="J17" s="1320"/>
      <c r="K17" s="1320"/>
    </row>
    <row r="18" spans="1:11">
      <c r="A18" s="785" t="s">
        <v>669</v>
      </c>
    </row>
    <row r="20" spans="1:11">
      <c r="B20" s="2"/>
    </row>
  </sheetData>
  <mergeCells count="10">
    <mergeCell ref="J5:K6"/>
    <mergeCell ref="C7:D7"/>
    <mergeCell ref="A1:K1"/>
    <mergeCell ref="A2:K2"/>
    <mergeCell ref="A3:B3"/>
    <mergeCell ref="A5:A7"/>
    <mergeCell ref="B5:B7"/>
    <mergeCell ref="C5:E6"/>
    <mergeCell ref="F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N65"/>
  <sheetViews>
    <sheetView topLeftCell="A37" workbookViewId="0">
      <selection activeCell="F55" sqref="F55"/>
    </sheetView>
  </sheetViews>
  <sheetFormatPr defaultRowHeight="21"/>
  <cols>
    <col min="1" max="1" width="14" style="41" customWidth="1"/>
    <col min="2" max="2" width="7.42578125" style="57" customWidth="1"/>
    <col min="3" max="3" width="5.42578125" style="57" customWidth="1"/>
    <col min="4" max="4" width="9.140625" style="57"/>
    <col min="5" max="7" width="9.140625" style="2"/>
    <col min="8" max="9" width="9.140625" style="41"/>
    <col min="10" max="10" width="15.140625" style="41" customWidth="1"/>
    <col min="11" max="16384" width="9.140625" style="41"/>
  </cols>
  <sheetData>
    <row r="1" spans="1:14" ht="23.25">
      <c r="A1" s="1383" t="s">
        <v>430</v>
      </c>
      <c r="B1" s="1383"/>
      <c r="C1" s="1383"/>
      <c r="D1" s="1383"/>
      <c r="E1" s="1383"/>
      <c r="F1" s="1383"/>
      <c r="G1" s="1383"/>
      <c r="H1" s="1383"/>
      <c r="I1" s="1383"/>
      <c r="J1" s="1383"/>
      <c r="K1" s="1383"/>
      <c r="L1" s="1383"/>
      <c r="M1" s="1383"/>
      <c r="N1" s="1383"/>
    </row>
    <row r="2" spans="1:14" ht="19.5" customHeight="1">
      <c r="A2" s="1350" t="s">
        <v>60</v>
      </c>
      <c r="B2" s="199" t="s">
        <v>431</v>
      </c>
      <c r="C2" s="38"/>
    </row>
    <row r="3" spans="1:14" ht="19.5" customHeight="1">
      <c r="A3" s="606" t="s">
        <v>42</v>
      </c>
      <c r="B3" s="57" t="s">
        <v>432</v>
      </c>
      <c r="C3" s="199"/>
      <c r="D3" s="605"/>
      <c r="E3" s="605"/>
      <c r="F3" s="605"/>
      <c r="G3" s="605"/>
      <c r="H3" s="59"/>
    </row>
    <row r="4" spans="1:14" ht="19.5" customHeight="1">
      <c r="A4" s="1350" t="s">
        <v>61</v>
      </c>
      <c r="B4" s="199" t="s">
        <v>291</v>
      </c>
      <c r="C4" s="58"/>
      <c r="D4" s="605"/>
      <c r="E4" s="605"/>
      <c r="F4" s="605"/>
      <c r="G4" s="605"/>
      <c r="H4" s="635"/>
    </row>
    <row r="5" spans="1:14" ht="19.5" customHeight="1">
      <c r="A5" s="606" t="s">
        <v>135</v>
      </c>
      <c r="B5" s="198" t="s">
        <v>433</v>
      </c>
      <c r="C5" s="58"/>
      <c r="D5" s="605"/>
      <c r="E5" s="605"/>
      <c r="F5" s="605"/>
      <c r="G5" s="605"/>
      <c r="H5" s="59"/>
    </row>
    <row r="6" spans="1:14" ht="19.5" customHeight="1">
      <c r="A6" s="447" t="s">
        <v>589</v>
      </c>
      <c r="B6" s="608">
        <v>1000</v>
      </c>
      <c r="C6" s="199" t="s">
        <v>358</v>
      </c>
      <c r="D6" s="447"/>
      <c r="E6" s="605"/>
      <c r="F6" s="605"/>
      <c r="G6" s="605"/>
      <c r="H6" s="59"/>
    </row>
    <row r="7" spans="1:14" ht="19.5" customHeight="1">
      <c r="A7" s="1101" t="s">
        <v>589</v>
      </c>
      <c r="B7" s="523">
        <f>B6+1</f>
        <v>1001</v>
      </c>
      <c r="C7" s="64" t="s">
        <v>318</v>
      </c>
      <c r="E7" s="605"/>
      <c r="F7" s="605"/>
      <c r="G7" s="605"/>
      <c r="H7" s="59"/>
    </row>
    <row r="8" spans="1:14" ht="19.5" customHeight="1">
      <c r="A8" s="1101" t="s">
        <v>589</v>
      </c>
      <c r="B8" s="523">
        <v>1001</v>
      </c>
      <c r="C8" s="64" t="s">
        <v>65</v>
      </c>
      <c r="E8" s="605"/>
      <c r="F8" s="605"/>
      <c r="G8" s="605"/>
      <c r="H8" s="59"/>
    </row>
    <row r="9" spans="1:14" ht="19.5" customHeight="1">
      <c r="A9" s="1101" t="s">
        <v>589</v>
      </c>
      <c r="B9" s="523">
        <v>1001</v>
      </c>
      <c r="C9" s="64" t="s">
        <v>278</v>
      </c>
      <c r="E9" s="605"/>
      <c r="F9" s="605"/>
      <c r="G9" s="605"/>
      <c r="H9" s="59"/>
    </row>
    <row r="10" spans="1:14" ht="19.5" customHeight="1">
      <c r="A10" s="1101" t="s">
        <v>589</v>
      </c>
      <c r="B10" s="523">
        <v>1001</v>
      </c>
      <c r="C10" s="64" t="s">
        <v>279</v>
      </c>
      <c r="E10" s="605"/>
      <c r="F10" s="605"/>
      <c r="G10" s="605"/>
      <c r="H10" s="59"/>
    </row>
    <row r="11" spans="1:14" ht="19.5" customHeight="1">
      <c r="A11" s="1101" t="s">
        <v>589</v>
      </c>
      <c r="B11" s="523">
        <v>1001</v>
      </c>
      <c r="C11" s="64" t="s">
        <v>280</v>
      </c>
      <c r="E11" s="605"/>
      <c r="F11" s="605"/>
      <c r="G11" s="605"/>
      <c r="H11" s="59"/>
    </row>
    <row r="12" spans="1:14" ht="19.5" customHeight="1">
      <c r="A12" s="1101" t="s">
        <v>589</v>
      </c>
      <c r="B12" s="523">
        <v>1001</v>
      </c>
      <c r="C12" s="64" t="s">
        <v>319</v>
      </c>
      <c r="E12" s="605"/>
      <c r="F12" s="605"/>
      <c r="G12" s="605"/>
      <c r="H12" s="59"/>
    </row>
    <row r="13" spans="1:14" ht="19.5" customHeight="1">
      <c r="A13" s="1101" t="s">
        <v>589</v>
      </c>
      <c r="B13" s="523">
        <v>1001</v>
      </c>
      <c r="C13" s="57" t="s">
        <v>320</v>
      </c>
      <c r="D13" s="38"/>
      <c r="H13" s="59"/>
    </row>
    <row r="14" spans="1:14" ht="19.5" customHeight="1">
      <c r="A14" s="1101" t="s">
        <v>589</v>
      </c>
      <c r="B14" s="523">
        <v>1001</v>
      </c>
      <c r="C14" s="64" t="s">
        <v>299</v>
      </c>
      <c r="D14" s="38"/>
      <c r="H14" s="59"/>
    </row>
    <row r="15" spans="1:14" ht="19.5" customHeight="1">
      <c r="A15" s="1101" t="s">
        <v>589</v>
      </c>
      <c r="B15" s="523">
        <v>1001</v>
      </c>
      <c r="C15" s="57" t="s">
        <v>296</v>
      </c>
      <c r="D15" s="38"/>
      <c r="H15" s="59"/>
    </row>
    <row r="16" spans="1:14" ht="19.5" customHeight="1">
      <c r="A16" s="1101" t="s">
        <v>589</v>
      </c>
      <c r="B16" s="523">
        <v>1002</v>
      </c>
      <c r="C16" s="57" t="s">
        <v>321</v>
      </c>
      <c r="D16" s="38"/>
      <c r="H16" s="59"/>
    </row>
    <row r="17" spans="1:11" ht="19.5" customHeight="1">
      <c r="A17" s="1101" t="s">
        <v>589</v>
      </c>
      <c r="B17" s="523">
        <v>1003</v>
      </c>
      <c r="C17" s="57" t="s">
        <v>357</v>
      </c>
      <c r="D17" s="38"/>
      <c r="H17" s="59"/>
      <c r="K17" s="57"/>
    </row>
    <row r="18" spans="1:11" ht="19.5" customHeight="1">
      <c r="A18" s="605"/>
      <c r="B18" s="523"/>
      <c r="D18" s="38"/>
      <c r="H18" s="59"/>
    </row>
    <row r="19" spans="1:11" ht="19.5" customHeight="1">
      <c r="A19" s="447" t="s">
        <v>589</v>
      </c>
      <c r="B19" s="608">
        <v>2000</v>
      </c>
      <c r="C19" s="612" t="s">
        <v>326</v>
      </c>
      <c r="D19" s="613"/>
      <c r="E19" s="1"/>
      <c r="F19" s="1"/>
      <c r="G19" s="1"/>
      <c r="H19" s="614"/>
      <c r="I19" s="615"/>
    </row>
    <row r="20" spans="1:11" ht="19.5" customHeight="1">
      <c r="A20" s="1101" t="s">
        <v>589</v>
      </c>
      <c r="B20" s="523">
        <f>B19+1</f>
        <v>2001</v>
      </c>
      <c r="C20" s="64" t="s">
        <v>73</v>
      </c>
      <c r="D20" s="613"/>
      <c r="E20" s="1"/>
      <c r="F20" s="1"/>
      <c r="G20" s="1"/>
      <c r="H20" s="614"/>
      <c r="I20" s="615"/>
    </row>
    <row r="21" spans="1:11" ht="19.5" customHeight="1">
      <c r="A21" s="1101" t="s">
        <v>589</v>
      </c>
      <c r="B21" s="523">
        <f t="shared" ref="B21:B39" si="0">B20+1</f>
        <v>2002</v>
      </c>
      <c r="C21" s="64" t="s">
        <v>132</v>
      </c>
      <c r="D21" s="38"/>
    </row>
    <row r="22" spans="1:11" ht="19.5" customHeight="1">
      <c r="A22" s="1101" t="s">
        <v>589</v>
      </c>
      <c r="B22" s="523">
        <f t="shared" si="0"/>
        <v>2003</v>
      </c>
      <c r="C22" s="64" t="s">
        <v>190</v>
      </c>
      <c r="D22" s="38"/>
    </row>
    <row r="23" spans="1:11" ht="19.5" customHeight="1">
      <c r="A23" s="1101" t="s">
        <v>589</v>
      </c>
      <c r="B23" s="523">
        <f t="shared" si="0"/>
        <v>2004</v>
      </c>
      <c r="C23" s="64" t="s">
        <v>72</v>
      </c>
      <c r="D23" s="38"/>
    </row>
    <row r="24" spans="1:11" ht="19.5" customHeight="1">
      <c r="A24" s="1101" t="s">
        <v>589</v>
      </c>
      <c r="B24" s="523">
        <f t="shared" si="0"/>
        <v>2005</v>
      </c>
      <c r="C24" s="64" t="s">
        <v>322</v>
      </c>
      <c r="D24" s="38"/>
    </row>
    <row r="25" spans="1:11" ht="19.5" customHeight="1">
      <c r="A25" s="1101" t="s">
        <v>589</v>
      </c>
      <c r="B25" s="523">
        <f t="shared" si="0"/>
        <v>2006</v>
      </c>
      <c r="C25" s="64" t="s">
        <v>323</v>
      </c>
      <c r="D25" s="38"/>
    </row>
    <row r="26" spans="1:11" ht="19.5" customHeight="1">
      <c r="A26" s="1101" t="s">
        <v>589</v>
      </c>
      <c r="B26" s="523">
        <f t="shared" si="0"/>
        <v>2007</v>
      </c>
      <c r="C26" s="195" t="s">
        <v>324</v>
      </c>
      <c r="D26" s="38"/>
    </row>
    <row r="27" spans="1:11" ht="19.5" customHeight="1">
      <c r="A27" s="1101" t="s">
        <v>589</v>
      </c>
      <c r="B27" s="523">
        <f>B26+1</f>
        <v>2008</v>
      </c>
      <c r="C27" s="195" t="s">
        <v>348</v>
      </c>
      <c r="D27" s="39"/>
    </row>
    <row r="28" spans="1:11" ht="19.5" customHeight="1">
      <c r="A28" s="1101" t="s">
        <v>589</v>
      </c>
      <c r="B28" s="523">
        <f t="shared" si="0"/>
        <v>2009</v>
      </c>
      <c r="C28" s="53" t="s">
        <v>304</v>
      </c>
      <c r="D28" s="39"/>
    </row>
    <row r="29" spans="1:11" ht="19.5" customHeight="1">
      <c r="A29" s="1101" t="s">
        <v>589</v>
      </c>
      <c r="B29" s="523">
        <f t="shared" si="0"/>
        <v>2010</v>
      </c>
      <c r="C29" s="195" t="s">
        <v>349</v>
      </c>
      <c r="D29" s="39"/>
    </row>
    <row r="30" spans="1:11" ht="19.5" customHeight="1">
      <c r="A30" s="1115" t="s">
        <v>589</v>
      </c>
      <c r="B30" s="523">
        <f t="shared" si="0"/>
        <v>2011</v>
      </c>
      <c r="C30" s="195" t="s">
        <v>701</v>
      </c>
      <c r="D30" s="39"/>
    </row>
    <row r="31" spans="1:11" ht="19.5" customHeight="1">
      <c r="A31" s="1101" t="s">
        <v>589</v>
      </c>
      <c r="B31" s="523">
        <f t="shared" si="0"/>
        <v>2012</v>
      </c>
      <c r="C31" s="195" t="s">
        <v>295</v>
      </c>
      <c r="D31" s="39"/>
      <c r="J31" s="195"/>
    </row>
    <row r="32" spans="1:11" ht="19.5" customHeight="1">
      <c r="A32" s="1101" t="s">
        <v>589</v>
      </c>
      <c r="B32" s="523">
        <f t="shared" si="0"/>
        <v>2013</v>
      </c>
      <c r="C32" s="195" t="s">
        <v>81</v>
      </c>
      <c r="D32" s="39"/>
    </row>
    <row r="33" spans="1:9" ht="19.5" customHeight="1">
      <c r="A33" s="1101" t="s">
        <v>589</v>
      </c>
      <c r="B33" s="523">
        <f t="shared" si="0"/>
        <v>2014</v>
      </c>
      <c r="C33" s="57" t="s">
        <v>698</v>
      </c>
      <c r="D33" s="38"/>
    </row>
    <row r="34" spans="1:9" ht="19.5" customHeight="1">
      <c r="A34" s="1101" t="s">
        <v>589</v>
      </c>
      <c r="B34" s="523">
        <f t="shared" si="0"/>
        <v>2015</v>
      </c>
      <c r="C34" s="195" t="s">
        <v>133</v>
      </c>
      <c r="D34" s="38"/>
    </row>
    <row r="35" spans="1:9" ht="19.5" customHeight="1">
      <c r="A35" s="1101" t="s">
        <v>589</v>
      </c>
      <c r="B35" s="523">
        <f t="shared" si="0"/>
        <v>2016</v>
      </c>
      <c r="C35" s="195" t="s">
        <v>351</v>
      </c>
      <c r="D35" s="38"/>
      <c r="I35" s="195"/>
    </row>
    <row r="36" spans="1:9" ht="19.5" customHeight="1">
      <c r="A36" s="1101" t="s">
        <v>589</v>
      </c>
      <c r="B36" s="523">
        <f t="shared" si="0"/>
        <v>2017</v>
      </c>
      <c r="C36" s="195" t="s">
        <v>352</v>
      </c>
    </row>
    <row r="37" spans="1:9" ht="19.5" customHeight="1">
      <c r="A37" s="1101" t="s">
        <v>589</v>
      </c>
      <c r="B37" s="523">
        <f t="shared" si="0"/>
        <v>2018</v>
      </c>
      <c r="C37" s="64" t="s">
        <v>699</v>
      </c>
    </row>
    <row r="38" spans="1:9" ht="19.5" customHeight="1">
      <c r="A38" s="1115" t="s">
        <v>589</v>
      </c>
      <c r="B38" s="523">
        <f t="shared" si="0"/>
        <v>2019</v>
      </c>
      <c r="C38" s="64" t="s">
        <v>388</v>
      </c>
    </row>
    <row r="39" spans="1:9" ht="19.5" customHeight="1">
      <c r="A39" s="1115" t="s">
        <v>589</v>
      </c>
      <c r="B39" s="523">
        <f t="shared" si="0"/>
        <v>2020</v>
      </c>
      <c r="C39" s="64" t="s">
        <v>702</v>
      </c>
    </row>
    <row r="40" spans="1:9" ht="19.5" customHeight="1">
      <c r="A40" s="605"/>
      <c r="B40" s="523"/>
      <c r="C40" s="53"/>
    </row>
    <row r="41" spans="1:9" ht="19.5" customHeight="1">
      <c r="A41" s="447" t="s">
        <v>589</v>
      </c>
      <c r="B41" s="608">
        <v>3000</v>
      </c>
      <c r="C41" s="616" t="s">
        <v>700</v>
      </c>
    </row>
    <row r="42" spans="1:9" ht="19.5" customHeight="1">
      <c r="A42" s="1101" t="s">
        <v>589</v>
      </c>
      <c r="B42" s="523">
        <f>B41+1</f>
        <v>3001</v>
      </c>
      <c r="C42" s="1111" t="s">
        <v>649</v>
      </c>
    </row>
    <row r="43" spans="1:9" ht="19.5" customHeight="1">
      <c r="A43" s="1105"/>
      <c r="B43" s="523"/>
      <c r="C43" s="1111" t="s">
        <v>650</v>
      </c>
    </row>
    <row r="44" spans="1:9" ht="19.5" customHeight="1">
      <c r="A44" s="1115" t="s">
        <v>589</v>
      </c>
      <c r="B44" s="523">
        <v>3002</v>
      </c>
      <c r="C44" s="195" t="s">
        <v>704</v>
      </c>
    </row>
    <row r="45" spans="1:9" ht="19.5" customHeight="1">
      <c r="A45" s="1115" t="s">
        <v>589</v>
      </c>
      <c r="B45" s="523">
        <v>3003</v>
      </c>
      <c r="C45" s="64" t="s">
        <v>703</v>
      </c>
    </row>
    <row r="46" spans="1:9" ht="19.5" customHeight="1">
      <c r="A46" s="1289"/>
      <c r="B46" s="523"/>
      <c r="C46" s="64"/>
    </row>
    <row r="47" spans="1:9" ht="19.5" customHeight="1">
      <c r="A47" s="1350" t="s">
        <v>737</v>
      </c>
      <c r="B47" s="1335" t="s">
        <v>738</v>
      </c>
      <c r="C47" s="1117"/>
    </row>
    <row r="48" spans="1:9">
      <c r="A48" s="1115"/>
      <c r="B48" s="1369">
        <v>3.1</v>
      </c>
      <c r="C48" s="1111" t="s">
        <v>479</v>
      </c>
      <c r="D48" s="484"/>
      <c r="E48" s="830"/>
      <c r="F48" s="830"/>
      <c r="G48" s="830"/>
      <c r="H48" s="1104"/>
    </row>
    <row r="49" spans="1:13">
      <c r="A49" s="1115"/>
      <c r="B49" s="1369"/>
      <c r="C49" s="1111" t="s">
        <v>480</v>
      </c>
      <c r="D49" s="484"/>
      <c r="E49" s="830"/>
      <c r="F49" s="830"/>
      <c r="G49" s="830"/>
      <c r="H49" s="1104"/>
    </row>
    <row r="50" spans="1:13">
      <c r="A50" s="1115"/>
      <c r="B50" s="1370">
        <v>3.2</v>
      </c>
      <c r="C50" s="1111" t="s">
        <v>585</v>
      </c>
      <c r="D50" s="484"/>
      <c r="E50" s="830"/>
      <c r="F50" s="830"/>
      <c r="G50" s="830"/>
      <c r="H50" s="1104"/>
    </row>
    <row r="51" spans="1:13">
      <c r="A51" s="1115"/>
      <c r="B51" s="1370">
        <v>3.3</v>
      </c>
      <c r="C51" s="484" t="s">
        <v>765</v>
      </c>
      <c r="D51" s="484"/>
      <c r="E51" s="830"/>
      <c r="F51" s="830"/>
      <c r="G51" s="830"/>
      <c r="H51" s="1104"/>
    </row>
    <row r="52" spans="1:13">
      <c r="A52" s="1115"/>
      <c r="B52" s="1370"/>
      <c r="C52" s="484"/>
      <c r="D52" s="484"/>
      <c r="E52" s="830"/>
      <c r="F52" s="830"/>
      <c r="G52" s="830"/>
      <c r="H52" s="1104"/>
    </row>
    <row r="53" spans="1:13" ht="19.5" customHeight="1">
      <c r="A53" s="1115"/>
      <c r="B53" s="1103"/>
      <c r="C53" s="484"/>
      <c r="D53" s="484"/>
      <c r="E53" s="830"/>
      <c r="F53" s="830"/>
      <c r="G53" s="830"/>
      <c r="H53" s="1104"/>
    </row>
    <row r="54" spans="1:13" ht="19.5" customHeight="1">
      <c r="A54" s="1115"/>
      <c r="B54" s="1103"/>
      <c r="C54" s="484"/>
      <c r="D54" s="484"/>
      <c r="E54" s="830"/>
      <c r="F54" s="830"/>
      <c r="G54" s="830"/>
      <c r="H54" s="1104"/>
    </row>
    <row r="55" spans="1:13" ht="19.5" customHeight="1">
      <c r="A55" s="1289"/>
      <c r="B55" s="1103"/>
      <c r="C55" s="484"/>
      <c r="D55" s="484"/>
      <c r="E55" s="830"/>
      <c r="F55" s="830"/>
      <c r="G55" s="830"/>
      <c r="H55" s="1104"/>
    </row>
    <row r="56" spans="1:13" ht="19.5" customHeight="1">
      <c r="A56" s="1289"/>
      <c r="B56" s="1103"/>
      <c r="C56" s="484"/>
      <c r="D56" s="484"/>
      <c r="E56" s="830"/>
      <c r="F56" s="830"/>
      <c r="G56" s="830"/>
      <c r="H56" s="1104"/>
    </row>
    <row r="57" spans="1:13">
      <c r="A57" s="1" t="s">
        <v>13</v>
      </c>
      <c r="C57" s="484"/>
    </row>
    <row r="58" spans="1:13">
      <c r="A58" s="2" t="s">
        <v>590</v>
      </c>
    </row>
    <row r="59" spans="1:13">
      <c r="A59" s="2" t="s">
        <v>436</v>
      </c>
    </row>
    <row r="60" spans="1:13">
      <c r="A60" s="830" t="s">
        <v>705</v>
      </c>
      <c r="B60" s="484"/>
      <c r="C60" s="484"/>
      <c r="D60" s="484"/>
      <c r="E60" s="830"/>
      <c r="H60" s="1336"/>
      <c r="I60" s="1336"/>
      <c r="J60" s="1336"/>
    </row>
    <row r="61" spans="1:13">
      <c r="A61" s="2"/>
    </row>
    <row r="62" spans="1:13" ht="19.5" customHeight="1">
      <c r="A62" s="2" t="s">
        <v>136</v>
      </c>
      <c r="B62" s="523">
        <v>1</v>
      </c>
      <c r="C62" s="64" t="s">
        <v>79</v>
      </c>
      <c r="D62" s="636"/>
      <c r="F62" s="38" t="s">
        <v>257</v>
      </c>
      <c r="G62" s="57"/>
      <c r="I62" s="57"/>
      <c r="J62" s="57"/>
      <c r="K62" s="2"/>
      <c r="L62" s="2"/>
      <c r="M62" s="2"/>
    </row>
    <row r="63" spans="1:13">
      <c r="B63" s="65">
        <v>2</v>
      </c>
      <c r="C63" s="57" t="s">
        <v>259</v>
      </c>
      <c r="F63" s="38" t="s">
        <v>258</v>
      </c>
      <c r="H63" s="2"/>
      <c r="I63" s="2"/>
      <c r="J63" s="57"/>
      <c r="K63" s="2"/>
      <c r="L63" s="2"/>
      <c r="M63" s="2"/>
    </row>
    <row r="64" spans="1:13" s="2" customFormat="1">
      <c r="B64" s="65">
        <v>3</v>
      </c>
      <c r="C64" s="57" t="s">
        <v>434</v>
      </c>
      <c r="D64" s="57"/>
      <c r="F64" s="38" t="s">
        <v>258</v>
      </c>
    </row>
    <row r="65" spans="2:6">
      <c r="B65" s="523">
        <v>4</v>
      </c>
      <c r="C65" s="57" t="s">
        <v>435</v>
      </c>
      <c r="F65" s="38" t="s">
        <v>258</v>
      </c>
    </row>
  </sheetData>
  <mergeCells count="1">
    <mergeCell ref="A1:N1"/>
  </mergeCells>
  <pageMargins left="1.06" right="0.15748031496062992" top="0.52" bottom="0.19685039370078741" header="0.31496062992125984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K45"/>
  <sheetViews>
    <sheetView workbookViewId="0">
      <selection activeCell="G12" sqref="G12"/>
    </sheetView>
  </sheetViews>
  <sheetFormatPr defaultRowHeight="21"/>
  <cols>
    <col min="1" max="1" width="6.5703125" style="209" customWidth="1"/>
    <col min="2" max="2" width="3.28515625" style="209" customWidth="1"/>
    <col min="3" max="3" width="38.140625" style="209" customWidth="1"/>
    <col min="4" max="4" width="13.5703125" style="209" customWidth="1"/>
    <col min="5" max="6" width="11.5703125" style="209" customWidth="1"/>
    <col min="7" max="7" width="11.140625" style="209" customWidth="1"/>
    <col min="8" max="8" width="9.140625" style="209" customWidth="1"/>
    <col min="9" max="10" width="10.7109375" style="209" customWidth="1"/>
    <col min="11" max="11" width="19.28515625" style="209" customWidth="1"/>
    <col min="12" max="16384" width="9.140625" style="9"/>
  </cols>
  <sheetData>
    <row r="1" spans="1:11">
      <c r="K1" s="638" t="s">
        <v>605</v>
      </c>
    </row>
    <row r="2" spans="1:11" ht="21.75" customHeight="1">
      <c r="A2" s="1445" t="s">
        <v>719</v>
      </c>
      <c r="B2" s="1445"/>
      <c r="C2" s="1445"/>
      <c r="D2" s="1445"/>
      <c r="E2" s="1445"/>
      <c r="F2" s="1445"/>
      <c r="G2" s="1445"/>
      <c r="H2" s="1445"/>
      <c r="I2" s="1445"/>
      <c r="J2" s="1445"/>
      <c r="K2" s="1445"/>
    </row>
    <row r="3" spans="1:11" ht="21.75" customHeight="1">
      <c r="A3" s="1514" t="str">
        <f>สรุปคำขอ!A3</f>
        <v>หน่วยงาน ...............................................................................</v>
      </c>
      <c r="B3" s="1514"/>
      <c r="C3" s="1514"/>
      <c r="D3" s="1514"/>
      <c r="E3" s="1514"/>
      <c r="F3" s="1514"/>
      <c r="G3" s="1514"/>
      <c r="H3" s="1514"/>
      <c r="I3" s="1514"/>
      <c r="J3" s="1514"/>
      <c r="K3" s="1514"/>
    </row>
    <row r="4" spans="1:11" ht="21.75" customHeight="1">
      <c r="A4" s="601"/>
      <c r="B4" s="601"/>
      <c r="C4" s="601"/>
      <c r="D4" s="601"/>
      <c r="E4" s="601"/>
      <c r="F4" s="601"/>
      <c r="G4" s="601"/>
      <c r="H4" s="601"/>
      <c r="I4" s="601"/>
      <c r="J4" s="1107"/>
      <c r="K4" s="601"/>
    </row>
    <row r="5" spans="1:11" ht="28.5" customHeight="1">
      <c r="A5" s="1508" t="s">
        <v>17</v>
      </c>
      <c r="B5" s="1518" t="s">
        <v>716</v>
      </c>
      <c r="C5" s="1519"/>
      <c r="D5" s="1515" t="s">
        <v>421</v>
      </c>
      <c r="E5" s="543" t="s">
        <v>316</v>
      </c>
      <c r="F5" s="543" t="s">
        <v>368</v>
      </c>
      <c r="G5" s="1517" t="s">
        <v>462</v>
      </c>
      <c r="H5" s="1510"/>
      <c r="I5" s="1511"/>
      <c r="J5" s="1515" t="s">
        <v>616</v>
      </c>
      <c r="K5" s="1512" t="s">
        <v>6</v>
      </c>
    </row>
    <row r="6" spans="1:11" ht="43.5" customHeight="1">
      <c r="A6" s="1509"/>
      <c r="B6" s="1520"/>
      <c r="C6" s="1521"/>
      <c r="D6" s="1516"/>
      <c r="E6" s="600" t="s">
        <v>308</v>
      </c>
      <c r="F6" s="446" t="s">
        <v>192</v>
      </c>
      <c r="G6" s="1004" t="s">
        <v>420</v>
      </c>
      <c r="H6" s="1005" t="s">
        <v>422</v>
      </c>
      <c r="I6" s="671" t="s">
        <v>71</v>
      </c>
      <c r="J6" s="1516"/>
      <c r="K6" s="1513"/>
    </row>
    <row r="7" spans="1:11" ht="21.75" customHeight="1" thickBot="1">
      <c r="A7" s="1006"/>
      <c r="B7" s="924"/>
      <c r="C7" s="1007" t="s">
        <v>37</v>
      </c>
      <c r="D7" s="1008"/>
      <c r="E7" s="1008"/>
      <c r="F7" s="1008"/>
      <c r="G7" s="1006"/>
      <c r="H7" s="1006"/>
      <c r="I7" s="1009">
        <f>SUM(I8:I20)</f>
        <v>0</v>
      </c>
      <c r="J7" s="1009"/>
      <c r="K7" s="587"/>
    </row>
    <row r="8" spans="1:11" ht="21.75" customHeight="1" thickTop="1">
      <c r="A8" s="1010">
        <v>1</v>
      </c>
      <c r="B8" s="1011" t="s">
        <v>717</v>
      </c>
      <c r="C8" s="1012"/>
      <c r="D8" s="1013"/>
      <c r="E8" s="1013"/>
      <c r="F8" s="1013"/>
      <c r="G8" s="1014"/>
      <c r="H8" s="1014"/>
      <c r="I8" s="1013"/>
      <c r="J8" s="1013"/>
      <c r="K8" s="1013"/>
    </row>
    <row r="9" spans="1:11" ht="21.75" customHeight="1">
      <c r="A9" s="1015"/>
      <c r="B9" s="1016">
        <v>1</v>
      </c>
      <c r="C9" s="1017" t="s">
        <v>90</v>
      </c>
      <c r="D9" s="1018"/>
      <c r="E9" s="1018"/>
      <c r="F9" s="1018"/>
      <c r="G9" s="1019"/>
      <c r="H9" s="1019"/>
      <c r="I9" s="1020"/>
      <c r="J9" s="1020"/>
      <c r="K9" s="1018"/>
    </row>
    <row r="10" spans="1:11" ht="21.75" customHeight="1">
      <c r="A10" s="1015"/>
      <c r="B10" s="1016">
        <v>2</v>
      </c>
      <c r="C10" s="1017"/>
      <c r="D10" s="1018"/>
      <c r="E10" s="1018"/>
      <c r="F10" s="1018"/>
      <c r="G10" s="1019"/>
      <c r="H10" s="1019"/>
      <c r="I10" s="1021"/>
      <c r="J10" s="1021"/>
      <c r="K10" s="1018"/>
    </row>
    <row r="11" spans="1:11" ht="21.75" customHeight="1">
      <c r="A11" s="1015"/>
      <c r="B11" s="1016">
        <v>3</v>
      </c>
      <c r="C11" s="1017"/>
      <c r="D11" s="1018"/>
      <c r="E11" s="1018"/>
      <c r="F11" s="1018"/>
      <c r="G11" s="1019"/>
      <c r="H11" s="1019"/>
      <c r="I11" s="1021"/>
      <c r="J11" s="1021"/>
      <c r="K11" s="1018"/>
    </row>
    <row r="12" spans="1:11" ht="21.75" customHeight="1">
      <c r="A12" s="1015">
        <v>2</v>
      </c>
      <c r="B12" s="1011" t="s">
        <v>717</v>
      </c>
      <c r="C12" s="1017"/>
      <c r="D12" s="1018"/>
      <c r="E12" s="1018"/>
      <c r="F12" s="1018"/>
      <c r="G12" s="1019"/>
      <c r="H12" s="1019"/>
      <c r="I12" s="1021"/>
      <c r="J12" s="1021"/>
      <c r="K12" s="1018"/>
    </row>
    <row r="13" spans="1:11" ht="21.75" customHeight="1">
      <c r="A13" s="1015"/>
      <c r="B13" s="1016">
        <v>1</v>
      </c>
      <c r="C13" s="1017" t="s">
        <v>90</v>
      </c>
      <c r="D13" s="1018"/>
      <c r="E13" s="1018"/>
      <c r="F13" s="1018"/>
      <c r="G13" s="1019"/>
      <c r="H13" s="1019"/>
      <c r="I13" s="1021"/>
      <c r="J13" s="1021"/>
      <c r="K13" s="1018"/>
    </row>
    <row r="14" spans="1:11" ht="21.75" customHeight="1">
      <c r="A14" s="1015"/>
      <c r="B14" s="1016">
        <v>2</v>
      </c>
      <c r="C14" s="1017"/>
      <c r="D14" s="1018"/>
      <c r="E14" s="1018"/>
      <c r="F14" s="1018"/>
      <c r="G14" s="1019"/>
      <c r="H14" s="1019"/>
      <c r="I14" s="1021"/>
      <c r="J14" s="1021"/>
      <c r="K14" s="1018"/>
    </row>
    <row r="15" spans="1:11" ht="21.75" customHeight="1">
      <c r="A15" s="1015"/>
      <c r="B15" s="1016">
        <v>3</v>
      </c>
      <c r="C15" s="1017"/>
      <c r="D15" s="1018"/>
      <c r="E15" s="1018"/>
      <c r="F15" s="1018"/>
      <c r="G15" s="1019"/>
      <c r="H15" s="1019"/>
      <c r="I15" s="1021"/>
      <c r="J15" s="1021"/>
      <c r="K15" s="1018"/>
    </row>
    <row r="16" spans="1:11" ht="21.75" customHeight="1">
      <c r="A16" s="1015">
        <v>3</v>
      </c>
      <c r="B16" s="1011" t="s">
        <v>717</v>
      </c>
      <c r="C16" s="1017"/>
      <c r="D16" s="1018"/>
      <c r="E16" s="1018"/>
      <c r="F16" s="1018"/>
      <c r="G16" s="1019"/>
      <c r="H16" s="1019"/>
      <c r="I16" s="1021"/>
      <c r="J16" s="1021"/>
      <c r="K16" s="1018"/>
    </row>
    <row r="17" spans="1:11" ht="21.75" customHeight="1">
      <c r="A17" s="1015"/>
      <c r="B17" s="1016">
        <v>1</v>
      </c>
      <c r="C17" s="1017" t="s">
        <v>90</v>
      </c>
      <c r="D17" s="1018"/>
      <c r="E17" s="1018"/>
      <c r="F17" s="1018"/>
      <c r="G17" s="1019"/>
      <c r="H17" s="1019"/>
      <c r="I17" s="1021"/>
      <c r="J17" s="1021"/>
      <c r="K17" s="1018"/>
    </row>
    <row r="18" spans="1:11" ht="21.75" customHeight="1">
      <c r="A18" s="1015"/>
      <c r="B18" s="1016">
        <v>2</v>
      </c>
      <c r="C18" s="1017"/>
      <c r="D18" s="1018"/>
      <c r="E18" s="1018"/>
      <c r="F18" s="1018"/>
      <c r="G18" s="1019"/>
      <c r="H18" s="1019"/>
      <c r="I18" s="1021"/>
      <c r="J18" s="1021"/>
      <c r="K18" s="1018"/>
    </row>
    <row r="19" spans="1:11" ht="21.75" customHeight="1">
      <c r="A19" s="1015"/>
      <c r="B19" s="1016">
        <v>3</v>
      </c>
      <c r="C19" s="1017"/>
      <c r="D19" s="1015"/>
      <c r="E19" s="1015"/>
      <c r="F19" s="1015"/>
      <c r="G19" s="1019"/>
      <c r="H19" s="1019"/>
      <c r="I19" s="1021"/>
      <c r="J19" s="1021"/>
      <c r="K19" s="1018"/>
    </row>
    <row r="20" spans="1:11" ht="21.75" customHeight="1">
      <c r="A20" s="1022"/>
      <c r="B20" s="1023"/>
      <c r="C20" s="1024"/>
      <c r="D20" s="1025"/>
      <c r="E20" s="1025"/>
      <c r="F20" s="1025"/>
      <c r="G20" s="1026"/>
      <c r="H20" s="1026"/>
      <c r="I20" s="1027"/>
      <c r="J20" s="1027"/>
      <c r="K20" s="1025"/>
    </row>
    <row r="21" spans="1:11" ht="21.75" customHeight="1"/>
    <row r="22" spans="1:11" ht="21.75" customHeight="1"/>
    <row r="23" spans="1:11" ht="21.75" customHeight="1"/>
    <row r="24" spans="1:11" ht="21.75" customHeight="1"/>
    <row r="25" spans="1:11" ht="21.75" customHeight="1"/>
    <row r="26" spans="1:11" ht="21.75" customHeight="1"/>
    <row r="27" spans="1:11" ht="21.75" customHeight="1"/>
    <row r="28" spans="1:11" ht="21.75" customHeight="1"/>
    <row r="29" spans="1:11" ht="21.75" customHeight="1"/>
    <row r="30" spans="1:11" ht="21.75" customHeight="1"/>
    <row r="32" spans="1:11">
      <c r="A32" s="465" t="s">
        <v>38</v>
      </c>
      <c r="B32" s="465"/>
    </row>
    <row r="33" spans="1:11">
      <c r="A33" s="1445" t="s">
        <v>313</v>
      </c>
      <c r="B33" s="1445"/>
      <c r="C33" s="1445"/>
      <c r="D33" s="1445"/>
      <c r="E33" s="1445"/>
      <c r="F33" s="1445"/>
      <c r="G33" s="1445"/>
      <c r="H33" s="1445"/>
      <c r="I33" s="1445"/>
      <c r="J33" s="1445"/>
      <c r="K33" s="1445"/>
    </row>
    <row r="34" spans="1:11">
      <c r="A34" s="1508" t="s">
        <v>17</v>
      </c>
      <c r="B34" s="653"/>
      <c r="C34" s="1508" t="s">
        <v>39</v>
      </c>
      <c r="D34" s="1028"/>
      <c r="E34" s="543" t="s">
        <v>271</v>
      </c>
      <c r="F34" s="543" t="s">
        <v>311</v>
      </c>
      <c r="G34" s="1510"/>
      <c r="H34" s="1510"/>
      <c r="I34" s="1511"/>
      <c r="J34" s="1108"/>
      <c r="K34" s="1512" t="s">
        <v>6</v>
      </c>
    </row>
    <row r="35" spans="1:11">
      <c r="A35" s="1509"/>
      <c r="B35" s="654"/>
      <c r="C35" s="1509"/>
      <c r="D35" s="1029"/>
      <c r="E35" s="600" t="s">
        <v>308</v>
      </c>
      <c r="F35" s="446" t="s">
        <v>192</v>
      </c>
      <c r="G35" s="671" t="s">
        <v>254</v>
      </c>
      <c r="H35" s="671" t="s">
        <v>19</v>
      </c>
      <c r="I35" s="671" t="s">
        <v>71</v>
      </c>
      <c r="J35" s="1106"/>
      <c r="K35" s="1513"/>
    </row>
    <row r="36" spans="1:11" ht="18.75" customHeight="1">
      <c r="A36" s="1030"/>
      <c r="B36" s="1030"/>
      <c r="C36" s="1031" t="s">
        <v>37</v>
      </c>
      <c r="D36" s="1031"/>
      <c r="E36" s="1031"/>
      <c r="F36" s="1031"/>
      <c r="G36" s="1030"/>
      <c r="H36" s="1030"/>
      <c r="I36" s="1032">
        <f>SUM(I37:I45)</f>
        <v>14000</v>
      </c>
      <c r="J36" s="1118"/>
      <c r="K36" s="192"/>
    </row>
    <row r="37" spans="1:11">
      <c r="A37" s="1033"/>
      <c r="B37" s="1033"/>
      <c r="C37" s="1034" t="s">
        <v>87</v>
      </c>
      <c r="D37" s="1034"/>
      <c r="E37" s="1034"/>
      <c r="F37" s="1034"/>
      <c r="G37" s="1035"/>
      <c r="H37" s="1035"/>
      <c r="I37" s="1034"/>
      <c r="J37" s="1034"/>
      <c r="K37" s="1034"/>
    </row>
    <row r="38" spans="1:11" ht="42">
      <c r="A38" s="1015">
        <v>1</v>
      </c>
      <c r="B38" s="1015"/>
      <c r="C38" s="1018" t="s">
        <v>88</v>
      </c>
      <c r="D38" s="1018"/>
      <c r="E38" s="1018"/>
      <c r="F38" s="1018"/>
      <c r="G38" s="1020">
        <v>3500</v>
      </c>
      <c r="H38" s="1036">
        <v>4</v>
      </c>
      <c r="I38" s="1020">
        <f>G38*H38</f>
        <v>14000</v>
      </c>
      <c r="J38" s="1020"/>
      <c r="K38" s="1018" t="s">
        <v>255</v>
      </c>
    </row>
    <row r="39" spans="1:11">
      <c r="A39" s="1015"/>
      <c r="B39" s="1015"/>
      <c r="C39" s="1018"/>
      <c r="D39" s="1018"/>
      <c r="E39" s="1018"/>
      <c r="F39" s="1018"/>
      <c r="G39" s="1020"/>
      <c r="H39" s="1036"/>
      <c r="I39" s="1020"/>
      <c r="J39" s="1020"/>
      <c r="K39" s="1018"/>
    </row>
    <row r="40" spans="1:11">
      <c r="A40" s="1015"/>
      <c r="B40" s="1015"/>
      <c r="C40" s="1018"/>
      <c r="D40" s="1018"/>
      <c r="E40" s="1018"/>
      <c r="F40" s="1018"/>
      <c r="G40" s="1020"/>
      <c r="H40" s="1036"/>
      <c r="I40" s="1021"/>
      <c r="J40" s="1021"/>
      <c r="K40" s="1018"/>
    </row>
    <row r="41" spans="1:11">
      <c r="A41" s="1015"/>
      <c r="B41" s="1015"/>
      <c r="C41" s="1018"/>
      <c r="D41" s="1018"/>
      <c r="E41" s="1018"/>
      <c r="F41" s="1018"/>
      <c r="G41" s="1020"/>
      <c r="H41" s="1036"/>
      <c r="I41" s="1020"/>
      <c r="J41" s="1020"/>
      <c r="K41" s="1018"/>
    </row>
    <row r="42" spans="1:11">
      <c r="A42" s="1015"/>
      <c r="B42" s="1015"/>
      <c r="C42" s="1018"/>
      <c r="D42" s="1018"/>
      <c r="E42" s="1018"/>
      <c r="F42" s="1018"/>
      <c r="G42" s="1019"/>
      <c r="H42" s="1036"/>
      <c r="I42" s="1021"/>
      <c r="J42" s="1021"/>
      <c r="K42" s="1018"/>
    </row>
    <row r="43" spans="1:11">
      <c r="A43" s="1015"/>
      <c r="B43" s="1015"/>
      <c r="C43" s="1018"/>
      <c r="D43" s="1018"/>
      <c r="E43" s="1018"/>
      <c r="F43" s="1018"/>
      <c r="G43" s="1019"/>
      <c r="H43" s="1036"/>
      <c r="I43" s="1021"/>
      <c r="J43" s="1021"/>
      <c r="K43" s="1018"/>
    </row>
    <row r="44" spans="1:11">
      <c r="A44" s="1015"/>
      <c r="B44" s="1015"/>
      <c r="C44" s="1015"/>
      <c r="D44" s="1015"/>
      <c r="E44" s="1015"/>
      <c r="F44" s="1015"/>
      <c r="G44" s="1019"/>
      <c r="H44" s="1036"/>
      <c r="I44" s="1021"/>
      <c r="J44" s="1021"/>
      <c r="K44" s="1018"/>
    </row>
    <row r="45" spans="1:11">
      <c r="A45" s="1022"/>
      <c r="B45" s="1022"/>
      <c r="C45" s="1025"/>
      <c r="D45" s="1025"/>
      <c r="E45" s="1025"/>
      <c r="F45" s="1025"/>
      <c r="G45" s="1026"/>
      <c r="H45" s="1037"/>
      <c r="I45" s="1027"/>
      <c r="J45" s="1027"/>
      <c r="K45" s="1025"/>
    </row>
  </sheetData>
  <mergeCells count="13">
    <mergeCell ref="A2:K2"/>
    <mergeCell ref="A3:K3"/>
    <mergeCell ref="A5:A6"/>
    <mergeCell ref="K5:K6"/>
    <mergeCell ref="D5:D6"/>
    <mergeCell ref="G5:I5"/>
    <mergeCell ref="B5:C6"/>
    <mergeCell ref="J5:J6"/>
    <mergeCell ref="A33:K33"/>
    <mergeCell ref="A34:A35"/>
    <mergeCell ref="C34:C35"/>
    <mergeCell ref="G34:I34"/>
    <mergeCell ref="K34:K35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8"/>
  <sheetViews>
    <sheetView workbookViewId="0">
      <selection activeCell="A17" sqref="A17"/>
    </sheetView>
  </sheetViews>
  <sheetFormatPr defaultRowHeight="18.75"/>
  <cols>
    <col min="1" max="1" width="6.5703125" style="62" customWidth="1"/>
    <col min="2" max="2" width="3.85546875" style="62" customWidth="1"/>
    <col min="3" max="4" width="17.42578125" style="62" customWidth="1"/>
    <col min="5" max="6" width="11.5703125" style="62" customWidth="1"/>
    <col min="7" max="7" width="13.7109375" style="62" customWidth="1"/>
    <col min="8" max="8" width="11.85546875" style="62" customWidth="1"/>
    <col min="9" max="9" width="14.140625" style="62" customWidth="1"/>
    <col min="10" max="10" width="24.140625" style="62" customWidth="1"/>
  </cols>
  <sheetData>
    <row r="1" spans="1:10" ht="21">
      <c r="J1" s="638" t="s">
        <v>606</v>
      </c>
    </row>
    <row r="2" spans="1:10" ht="21.75" customHeight="1">
      <c r="A2" s="1445" t="s">
        <v>718</v>
      </c>
      <c r="B2" s="1445"/>
      <c r="C2" s="1445"/>
      <c r="D2" s="1445"/>
      <c r="E2" s="1445"/>
      <c r="F2" s="1445"/>
      <c r="G2" s="1445"/>
      <c r="H2" s="1445"/>
      <c r="I2" s="1445"/>
      <c r="J2" s="1445"/>
    </row>
    <row r="3" spans="1:10" ht="21.75" customHeight="1">
      <c r="A3" s="1522" t="str">
        <f>สรุปคำขอ!A3</f>
        <v>หน่วยงาน ...............................................................................</v>
      </c>
      <c r="B3" s="1522"/>
      <c r="C3" s="1522"/>
      <c r="D3" s="1522"/>
      <c r="E3" s="1522"/>
      <c r="F3" s="1522"/>
      <c r="G3" s="1522"/>
      <c r="H3" s="1522"/>
      <c r="I3" s="1522"/>
      <c r="J3" s="1522"/>
    </row>
    <row r="4" spans="1:10" ht="21.75" customHeight="1">
      <c r="A4" s="652"/>
      <c r="B4" s="652"/>
      <c r="C4" s="652"/>
      <c r="D4" s="652"/>
      <c r="E4" s="652"/>
      <c r="F4" s="652"/>
      <c r="G4" s="652"/>
      <c r="H4" s="652"/>
      <c r="I4" s="652"/>
      <c r="J4" s="652"/>
    </row>
    <row r="5" spans="1:10" ht="28.5" customHeight="1">
      <c r="A5" s="1523" t="s">
        <v>17</v>
      </c>
      <c r="B5" s="1525" t="s">
        <v>86</v>
      </c>
      <c r="C5" s="1526"/>
      <c r="D5" s="1532" t="s">
        <v>89</v>
      </c>
      <c r="E5" s="543" t="s">
        <v>316</v>
      </c>
      <c r="F5" s="543" t="s">
        <v>368</v>
      </c>
      <c r="G5" s="1529" t="s">
        <v>463</v>
      </c>
      <c r="H5" s="1530"/>
      <c r="I5" s="1531"/>
      <c r="J5" s="1512" t="s">
        <v>6</v>
      </c>
    </row>
    <row r="6" spans="1:10" ht="43.5" customHeight="1">
      <c r="A6" s="1524"/>
      <c r="B6" s="1527"/>
      <c r="C6" s="1528"/>
      <c r="D6" s="1533"/>
      <c r="E6" s="600" t="s">
        <v>308</v>
      </c>
      <c r="F6" s="446" t="s">
        <v>192</v>
      </c>
      <c r="G6" s="519" t="s">
        <v>254</v>
      </c>
      <c r="H6" s="519" t="s">
        <v>19</v>
      </c>
      <c r="I6" s="519" t="s">
        <v>71</v>
      </c>
      <c r="J6" s="1513"/>
    </row>
    <row r="7" spans="1:10" ht="21.75" customHeight="1" thickBot="1">
      <c r="A7" s="584"/>
      <c r="B7" s="1000"/>
      <c r="C7" s="1001" t="s">
        <v>37</v>
      </c>
      <c r="D7" s="585"/>
      <c r="E7" s="585"/>
      <c r="F7" s="585"/>
      <c r="G7" s="584"/>
      <c r="H7" s="584"/>
      <c r="I7" s="586">
        <f>SUM(I8:I16)</f>
        <v>0</v>
      </c>
      <c r="J7" s="587"/>
    </row>
    <row r="8" spans="1:10" ht="21.75" customHeight="1" thickTop="1">
      <c r="A8" s="581">
        <v>1</v>
      </c>
      <c r="B8" s="1039" t="s">
        <v>423</v>
      </c>
      <c r="C8" s="1038"/>
      <c r="D8" s="582"/>
      <c r="E8" s="582"/>
      <c r="F8" s="582"/>
      <c r="G8" s="583"/>
      <c r="H8" s="583"/>
      <c r="I8" s="582"/>
      <c r="J8" s="582"/>
    </row>
    <row r="9" spans="1:10" ht="21.75" customHeight="1">
      <c r="A9" s="98"/>
      <c r="B9" s="1002"/>
      <c r="C9" s="1003" t="s">
        <v>90</v>
      </c>
      <c r="D9" s="99"/>
      <c r="E9" s="99"/>
      <c r="F9" s="99"/>
      <c r="G9" s="100"/>
      <c r="H9" s="100"/>
      <c r="I9" s="105"/>
      <c r="J9" s="99"/>
    </row>
    <row r="10" spans="1:10" ht="21.75" customHeight="1" thickBot="1">
      <c r="A10" s="98"/>
      <c r="B10" s="1002"/>
      <c r="C10" s="1003" t="s">
        <v>90</v>
      </c>
      <c r="D10" s="99"/>
      <c r="E10" s="99"/>
      <c r="F10" s="99"/>
      <c r="G10" s="100"/>
      <c r="H10" s="100"/>
      <c r="I10" s="106"/>
      <c r="J10" s="99"/>
    </row>
    <row r="11" spans="1:10" ht="21.75" customHeight="1" thickTop="1">
      <c r="A11" s="98">
        <v>2</v>
      </c>
      <c r="B11" s="1039" t="s">
        <v>423</v>
      </c>
      <c r="C11" s="1038"/>
      <c r="D11" s="99"/>
      <c r="E11" s="99"/>
      <c r="F11" s="99"/>
      <c r="G11" s="100"/>
      <c r="H11" s="100"/>
      <c r="I11" s="106"/>
      <c r="J11" s="99"/>
    </row>
    <row r="12" spans="1:10" ht="21.75" customHeight="1">
      <c r="A12" s="98"/>
      <c r="B12" s="1002"/>
      <c r="C12" s="1003" t="s">
        <v>90</v>
      </c>
      <c r="D12" s="99"/>
      <c r="E12" s="99"/>
      <c r="F12" s="99"/>
      <c r="G12" s="100"/>
      <c r="H12" s="100"/>
      <c r="I12" s="106"/>
      <c r="J12" s="99"/>
    </row>
    <row r="13" spans="1:10" ht="21.75" customHeight="1" thickBot="1">
      <c r="A13" s="98"/>
      <c r="B13" s="1002"/>
      <c r="C13" s="1003" t="s">
        <v>90</v>
      </c>
      <c r="D13" s="99"/>
      <c r="E13" s="99"/>
      <c r="F13" s="99"/>
      <c r="G13" s="100"/>
      <c r="H13" s="100"/>
      <c r="I13" s="106"/>
      <c r="J13" s="99"/>
    </row>
    <row r="14" spans="1:10" ht="21.75" customHeight="1" thickTop="1">
      <c r="A14" s="98">
        <v>3</v>
      </c>
      <c r="B14" s="1039" t="s">
        <v>423</v>
      </c>
      <c r="C14" s="1038"/>
      <c r="D14" s="98"/>
      <c r="E14" s="98"/>
      <c r="F14" s="98"/>
      <c r="G14" s="100"/>
      <c r="H14" s="100"/>
      <c r="I14" s="106"/>
      <c r="J14" s="99"/>
    </row>
    <row r="15" spans="1:10" ht="21.75" customHeight="1">
      <c r="A15" s="1040"/>
      <c r="B15" s="1002"/>
      <c r="C15" s="1003" t="s">
        <v>90</v>
      </c>
      <c r="D15" s="1040"/>
      <c r="E15" s="1040"/>
      <c r="F15" s="1040"/>
      <c r="G15" s="1041"/>
      <c r="H15" s="1041"/>
      <c r="I15" s="1042"/>
      <c r="J15" s="1043"/>
    </row>
    <row r="16" spans="1:10" ht="21.75" customHeight="1">
      <c r="A16" s="101"/>
      <c r="B16" s="1065"/>
      <c r="C16" s="1066" t="s">
        <v>90</v>
      </c>
      <c r="D16" s="102"/>
      <c r="E16" s="102"/>
      <c r="F16" s="102"/>
      <c r="G16" s="103"/>
      <c r="H16" s="103"/>
      <c r="I16" s="107"/>
      <c r="J16" s="102"/>
    </row>
    <row r="17" spans="1:10" ht="21.75" customHeight="1"/>
    <row r="18" spans="1:10" ht="21.75" customHeight="1"/>
    <row r="19" spans="1:10" ht="21.75" customHeight="1"/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8" spans="1:10" ht="21">
      <c r="A28" s="465" t="s">
        <v>38</v>
      </c>
      <c r="B28" s="465"/>
    </row>
    <row r="29" spans="1:10" ht="21">
      <c r="A29" s="1445" t="s">
        <v>276</v>
      </c>
      <c r="B29" s="1445"/>
      <c r="C29" s="1445"/>
      <c r="D29" s="1445"/>
      <c r="E29" s="1445"/>
      <c r="F29" s="1445"/>
      <c r="G29" s="1445"/>
      <c r="H29" s="1445"/>
      <c r="I29" s="1445"/>
      <c r="J29" s="1445"/>
    </row>
    <row r="30" spans="1:10" ht="21">
      <c r="A30" s="1523" t="s">
        <v>17</v>
      </c>
      <c r="B30" s="664"/>
      <c r="C30" s="1523" t="s">
        <v>86</v>
      </c>
      <c r="D30" s="998"/>
      <c r="E30" s="543" t="s">
        <v>263</v>
      </c>
      <c r="F30" s="543" t="s">
        <v>271</v>
      </c>
      <c r="G30" s="1530"/>
      <c r="H30" s="1530"/>
      <c r="I30" s="1531"/>
      <c r="J30" s="1512" t="s">
        <v>6</v>
      </c>
    </row>
    <row r="31" spans="1:10" ht="21">
      <c r="A31" s="1524"/>
      <c r="B31" s="665"/>
      <c r="C31" s="1524"/>
      <c r="D31" s="999"/>
      <c r="E31" s="441" t="s">
        <v>212</v>
      </c>
      <c r="F31" s="446" t="s">
        <v>192</v>
      </c>
      <c r="G31" s="519" t="s">
        <v>254</v>
      </c>
      <c r="H31" s="519" t="s">
        <v>19</v>
      </c>
      <c r="I31" s="519" t="s">
        <v>71</v>
      </c>
      <c r="J31" s="1513"/>
    </row>
    <row r="32" spans="1:10" ht="18.75" customHeight="1">
      <c r="A32" s="191"/>
      <c r="B32" s="191"/>
      <c r="C32" s="193" t="s">
        <v>37</v>
      </c>
      <c r="D32" s="193"/>
      <c r="E32" s="193"/>
      <c r="F32" s="193"/>
      <c r="G32" s="191"/>
      <c r="H32" s="191"/>
      <c r="I32" s="104">
        <f>SUM(I33:I38)</f>
        <v>7500</v>
      </c>
      <c r="J32" s="192"/>
    </row>
    <row r="33" spans="1:10">
      <c r="A33" s="98"/>
      <c r="B33" s="98"/>
      <c r="C33" s="99" t="s">
        <v>91</v>
      </c>
      <c r="D33" s="99"/>
      <c r="E33" s="99"/>
      <c r="F33" s="99"/>
      <c r="G33" s="105"/>
      <c r="H33" s="520"/>
      <c r="I33" s="106"/>
      <c r="J33" s="99"/>
    </row>
    <row r="34" spans="1:10">
      <c r="A34" s="98">
        <v>1</v>
      </c>
      <c r="B34" s="98"/>
      <c r="C34" s="99" t="s">
        <v>92</v>
      </c>
      <c r="D34" s="99"/>
      <c r="E34" s="99"/>
      <c r="F34" s="99"/>
      <c r="G34" s="105">
        <v>7500</v>
      </c>
      <c r="H34" s="520">
        <v>1</v>
      </c>
      <c r="I34" s="105">
        <f>G34*H34</f>
        <v>7500</v>
      </c>
      <c r="J34" s="99"/>
    </row>
    <row r="35" spans="1:10">
      <c r="A35" s="98"/>
      <c r="B35" s="98"/>
      <c r="C35" s="99"/>
      <c r="D35" s="99"/>
      <c r="E35" s="99"/>
      <c r="F35" s="99"/>
      <c r="G35" s="100"/>
      <c r="H35" s="520"/>
      <c r="I35" s="106"/>
      <c r="J35" s="99"/>
    </row>
    <row r="36" spans="1:10">
      <c r="A36" s="98"/>
      <c r="B36" s="98"/>
      <c r="C36" s="99" t="s">
        <v>195</v>
      </c>
      <c r="D36" s="99"/>
      <c r="E36" s="99"/>
      <c r="F36" s="99"/>
      <c r="G36" s="100"/>
      <c r="H36" s="520"/>
      <c r="I36" s="106"/>
      <c r="J36" s="99"/>
    </row>
    <row r="37" spans="1:10">
      <c r="A37" s="98"/>
      <c r="B37" s="98"/>
      <c r="C37" s="98" t="s">
        <v>35</v>
      </c>
      <c r="D37" s="98"/>
      <c r="E37" s="98"/>
      <c r="F37" s="98"/>
      <c r="G37" s="100"/>
      <c r="H37" s="520"/>
      <c r="I37" s="106"/>
      <c r="J37" s="99"/>
    </row>
    <row r="38" spans="1:10">
      <c r="A38" s="101"/>
      <c r="B38" s="101"/>
      <c r="C38" s="102"/>
      <c r="D38" s="102"/>
      <c r="E38" s="102"/>
      <c r="F38" s="102"/>
      <c r="G38" s="103"/>
      <c r="H38" s="521"/>
      <c r="I38" s="107"/>
      <c r="J38" s="102"/>
    </row>
  </sheetData>
  <mergeCells count="12">
    <mergeCell ref="A30:A31"/>
    <mergeCell ref="C30:C31"/>
    <mergeCell ref="G30:I30"/>
    <mergeCell ref="J30:J31"/>
    <mergeCell ref="A29:J29"/>
    <mergeCell ref="A2:J2"/>
    <mergeCell ref="A3:J3"/>
    <mergeCell ref="A5:A6"/>
    <mergeCell ref="J5:J6"/>
    <mergeCell ref="B5:C6"/>
    <mergeCell ref="G5:I5"/>
    <mergeCell ref="D5:D6"/>
  </mergeCells>
  <pageMargins left="0.44" right="0.27559055118110237" top="0.74803149606299213" bottom="0.4" header="0.31496062992125984" footer="0.31496062992125984"/>
  <pageSetup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O21"/>
  <sheetViews>
    <sheetView workbookViewId="0">
      <selection activeCell="J20" sqref="J20"/>
    </sheetView>
  </sheetViews>
  <sheetFormatPr defaultRowHeight="12.75"/>
  <cols>
    <col min="1" max="1" width="11" customWidth="1"/>
    <col min="2" max="2" width="8.28515625" customWidth="1"/>
    <col min="3" max="3" width="7.28515625" customWidth="1"/>
    <col min="4" max="4" width="10.5703125" customWidth="1"/>
    <col min="5" max="5" width="9.28515625" customWidth="1"/>
    <col min="6" max="6" width="8.85546875" customWidth="1"/>
    <col min="7" max="7" width="9" customWidth="1"/>
    <col min="8" max="8" width="10.140625" customWidth="1"/>
    <col min="12" max="12" width="11.42578125" customWidth="1"/>
    <col min="13" max="13" width="9" customWidth="1"/>
    <col min="14" max="14" width="12" customWidth="1"/>
    <col min="15" max="15" width="11.85546875" customWidth="1"/>
  </cols>
  <sheetData>
    <row r="1" spans="1:15" ht="21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1116" t="s">
        <v>607</v>
      </c>
    </row>
    <row r="2" spans="1:15" ht="10.5" customHeight="1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645"/>
    </row>
    <row r="3" spans="1:15" ht="21">
      <c r="A3" s="1419" t="s">
        <v>464</v>
      </c>
      <c r="B3" s="1419"/>
      <c r="C3" s="1419"/>
      <c r="D3" s="1419"/>
      <c r="E3" s="1419"/>
      <c r="F3" s="1419"/>
      <c r="G3" s="1419"/>
      <c r="H3" s="1419"/>
      <c r="I3" s="1419"/>
      <c r="J3" s="1419"/>
      <c r="K3" s="1419"/>
      <c r="L3" s="1419"/>
      <c r="M3" s="1419"/>
      <c r="N3" s="1419"/>
      <c r="O3" s="1419"/>
    </row>
    <row r="4" spans="1:15" ht="21">
      <c r="A4" s="226" t="str">
        <f>'2013'!A3:J3</f>
        <v>หน่วยงาน ...............................................................................</v>
      </c>
      <c r="B4" s="2"/>
      <c r="C4" s="2"/>
      <c r="D4" s="883"/>
      <c r="E4" s="2"/>
      <c r="F4" s="2"/>
      <c r="G4" s="2"/>
      <c r="H4" s="2"/>
      <c r="I4" s="2"/>
      <c r="J4" s="2"/>
      <c r="K4" s="884"/>
      <c r="L4" s="884"/>
      <c r="M4" s="884"/>
      <c r="N4" s="884"/>
      <c r="O4" s="2"/>
    </row>
    <row r="5" spans="1:15" ht="21" customHeight="1">
      <c r="A5" s="1398" t="s">
        <v>39</v>
      </c>
      <c r="B5" s="1473" t="s">
        <v>406</v>
      </c>
      <c r="C5" s="1473"/>
      <c r="D5" s="1534" t="s">
        <v>465</v>
      </c>
      <c r="E5" s="1535"/>
      <c r="F5" s="1535"/>
      <c r="G5" s="1535"/>
      <c r="H5" s="1536"/>
      <c r="I5" s="1534" t="s">
        <v>466</v>
      </c>
      <c r="J5" s="1535"/>
      <c r="K5" s="1535"/>
      <c r="L5" s="1535"/>
      <c r="M5" s="1535"/>
      <c r="N5" s="1536"/>
      <c r="O5" s="1398" t="s">
        <v>37</v>
      </c>
    </row>
    <row r="6" spans="1:15" ht="21" customHeight="1">
      <c r="A6" s="1398"/>
      <c r="B6" s="1539" t="s">
        <v>404</v>
      </c>
      <c r="C6" s="1539" t="s">
        <v>405</v>
      </c>
      <c r="D6" s="1534" t="s">
        <v>407</v>
      </c>
      <c r="E6" s="1535"/>
      <c r="F6" s="1535"/>
      <c r="G6" s="1535"/>
      <c r="H6" s="1537" t="s">
        <v>183</v>
      </c>
      <c r="I6" s="1534" t="s">
        <v>407</v>
      </c>
      <c r="J6" s="1535"/>
      <c r="K6" s="1535"/>
      <c r="L6" s="1535"/>
      <c r="M6" s="1541" t="s">
        <v>183</v>
      </c>
      <c r="N6" s="1542"/>
      <c r="O6" s="1398"/>
    </row>
    <row r="7" spans="1:15" ht="63">
      <c r="A7" s="1398"/>
      <c r="B7" s="1540"/>
      <c r="C7" s="1540"/>
      <c r="D7" s="885" t="s">
        <v>390</v>
      </c>
      <c r="E7" s="644" t="s">
        <v>391</v>
      </c>
      <c r="F7" s="644" t="s">
        <v>392</v>
      </c>
      <c r="G7" s="644" t="s">
        <v>281</v>
      </c>
      <c r="H7" s="1538"/>
      <c r="I7" s="885" t="s">
        <v>390</v>
      </c>
      <c r="J7" s="644" t="s">
        <v>391</v>
      </c>
      <c r="K7" s="886" t="s">
        <v>392</v>
      </c>
      <c r="L7" s="920" t="s">
        <v>281</v>
      </c>
      <c r="M7" s="921" t="s">
        <v>408</v>
      </c>
      <c r="N7" s="647" t="s">
        <v>409</v>
      </c>
      <c r="O7" s="1398"/>
    </row>
    <row r="8" spans="1:15" ht="21.75" thickBot="1">
      <c r="A8" s="206" t="s">
        <v>37</v>
      </c>
      <c r="B8" s="911"/>
      <c r="C8" s="887"/>
      <c r="D8" s="888"/>
      <c r="E8" s="889"/>
      <c r="F8" s="887"/>
      <c r="G8" s="887"/>
      <c r="H8" s="887"/>
      <c r="I8" s="889"/>
      <c r="J8" s="887"/>
      <c r="K8" s="890"/>
      <c r="L8" s="917">
        <f>L9+L10</f>
        <v>0</v>
      </c>
      <c r="M8" s="917"/>
      <c r="N8" s="917">
        <f>N9+N10</f>
        <v>0</v>
      </c>
      <c r="O8" s="887">
        <f>L8+N8</f>
        <v>0</v>
      </c>
    </row>
    <row r="9" spans="1:15" ht="21.75" thickTop="1">
      <c r="A9" s="891" t="s">
        <v>393</v>
      </c>
      <c r="B9" s="912"/>
      <c r="C9" s="892"/>
      <c r="D9" s="893"/>
      <c r="E9" s="894"/>
      <c r="F9" s="894"/>
      <c r="G9" s="894"/>
      <c r="H9" s="894"/>
      <c r="I9" s="895"/>
      <c r="J9" s="894"/>
      <c r="K9" s="893"/>
      <c r="L9" s="918"/>
      <c r="M9" s="918"/>
      <c r="N9" s="918"/>
      <c r="O9" s="892"/>
    </row>
    <row r="10" spans="1:15" ht="21">
      <c r="A10" s="898" t="s">
        <v>394</v>
      </c>
      <c r="B10" s="913">
        <f>SUM(B11:B19)</f>
        <v>0</v>
      </c>
      <c r="C10" s="398"/>
      <c r="D10" s="900"/>
      <c r="E10" s="398"/>
      <c r="F10" s="398"/>
      <c r="G10" s="398"/>
      <c r="H10" s="398"/>
      <c r="I10" s="900"/>
      <c r="J10" s="398"/>
      <c r="K10" s="899"/>
      <c r="L10" s="919">
        <f>SUM(L11:L19)</f>
        <v>0</v>
      </c>
      <c r="M10" s="919"/>
      <c r="N10" s="919">
        <f>SUM(N11:N19)</f>
        <v>0</v>
      </c>
      <c r="O10" s="398"/>
    </row>
    <row r="11" spans="1:15" ht="21">
      <c r="A11" s="215" t="s">
        <v>395</v>
      </c>
      <c r="B11" s="914"/>
      <c r="C11" s="377"/>
      <c r="D11" s="896"/>
      <c r="E11" s="377"/>
      <c r="F11" s="377"/>
      <c r="G11" s="377"/>
      <c r="H11" s="377"/>
      <c r="I11" s="901"/>
      <c r="J11" s="901"/>
      <c r="K11" s="902"/>
      <c r="L11" s="902"/>
      <c r="M11" s="902"/>
      <c r="N11" s="902"/>
      <c r="O11" s="903"/>
    </row>
    <row r="12" spans="1:15" ht="21">
      <c r="A12" s="67" t="s">
        <v>396</v>
      </c>
      <c r="B12" s="915"/>
      <c r="C12" s="379"/>
      <c r="D12" s="379"/>
      <c r="E12" s="379"/>
      <c r="F12" s="379"/>
      <c r="G12" s="379"/>
      <c r="H12" s="379"/>
      <c r="I12" s="379"/>
      <c r="J12" s="904"/>
      <c r="K12" s="379"/>
      <c r="L12" s="379"/>
      <c r="M12" s="379"/>
      <c r="N12" s="379"/>
      <c r="O12" s="379"/>
    </row>
    <row r="13" spans="1:15" ht="21">
      <c r="A13" s="67" t="s">
        <v>397</v>
      </c>
      <c r="B13" s="915"/>
      <c r="C13" s="379"/>
      <c r="D13" s="897"/>
      <c r="E13" s="379"/>
      <c r="F13" s="379"/>
      <c r="G13" s="379"/>
      <c r="H13" s="379"/>
      <c r="I13" s="379"/>
      <c r="J13" s="904"/>
      <c r="K13" s="905"/>
      <c r="L13" s="379"/>
      <c r="M13" s="379"/>
      <c r="N13" s="379"/>
      <c r="O13" s="379"/>
    </row>
    <row r="14" spans="1:15" ht="21">
      <c r="A14" s="67" t="s">
        <v>398</v>
      </c>
      <c r="B14" s="915"/>
      <c r="C14" s="379"/>
      <c r="D14" s="897"/>
      <c r="E14" s="379"/>
      <c r="F14" s="379"/>
      <c r="G14" s="379"/>
      <c r="H14" s="379"/>
      <c r="I14" s="906"/>
      <c r="J14" s="906"/>
      <c r="K14" s="907"/>
      <c r="L14" s="907"/>
      <c r="M14" s="907"/>
      <c r="N14" s="907"/>
      <c r="O14" s="379"/>
    </row>
    <row r="15" spans="1:15" ht="21">
      <c r="A15" s="67" t="s">
        <v>399</v>
      </c>
      <c r="B15" s="915"/>
      <c r="C15" s="379"/>
      <c r="D15" s="897"/>
      <c r="E15" s="379"/>
      <c r="F15" s="379"/>
      <c r="G15" s="379"/>
      <c r="H15" s="379"/>
      <c r="I15" s="906"/>
      <c r="J15" s="906"/>
      <c r="K15" s="907"/>
      <c r="L15" s="907"/>
      <c r="M15" s="907"/>
      <c r="N15" s="907"/>
      <c r="O15" s="379"/>
    </row>
    <row r="16" spans="1:15" ht="21">
      <c r="A16" s="67" t="s">
        <v>400</v>
      </c>
      <c r="B16" s="915"/>
      <c r="C16" s="379"/>
      <c r="D16" s="897"/>
      <c r="E16" s="379"/>
      <c r="F16" s="379"/>
      <c r="G16" s="379"/>
      <c r="H16" s="379"/>
      <c r="I16" s="906"/>
      <c r="J16" s="906"/>
      <c r="K16" s="907"/>
      <c r="L16" s="907"/>
      <c r="M16" s="907"/>
      <c r="N16" s="907"/>
      <c r="O16" s="379"/>
    </row>
    <row r="17" spans="1:15" ht="21">
      <c r="A17" s="67" t="s">
        <v>401</v>
      </c>
      <c r="B17" s="915"/>
      <c r="C17" s="379"/>
      <c r="D17" s="897"/>
      <c r="E17" s="379"/>
      <c r="F17" s="379"/>
      <c r="G17" s="379"/>
      <c r="H17" s="379"/>
      <c r="I17" s="906"/>
      <c r="J17" s="906"/>
      <c r="K17" s="907"/>
      <c r="L17" s="907"/>
      <c r="M17" s="907"/>
      <c r="N17" s="907"/>
      <c r="O17" s="379"/>
    </row>
    <row r="18" spans="1:15" ht="21">
      <c r="A18" s="67" t="s">
        <v>402</v>
      </c>
      <c r="B18" s="915"/>
      <c r="C18" s="379"/>
      <c r="D18" s="897"/>
      <c r="E18" s="379"/>
      <c r="F18" s="904"/>
      <c r="G18" s="904"/>
      <c r="H18" s="904"/>
      <c r="I18" s="906"/>
      <c r="J18" s="906"/>
      <c r="K18" s="907"/>
      <c r="L18" s="907"/>
      <c r="M18" s="907"/>
      <c r="N18" s="907"/>
      <c r="O18" s="379"/>
    </row>
    <row r="19" spans="1:15" ht="21">
      <c r="A19" s="579" t="s">
        <v>403</v>
      </c>
      <c r="B19" s="916"/>
      <c r="C19" s="383"/>
      <c r="D19" s="908"/>
      <c r="E19" s="383"/>
      <c r="F19" s="383"/>
      <c r="G19" s="383"/>
      <c r="H19" s="383"/>
      <c r="I19" s="909"/>
      <c r="J19" s="909"/>
      <c r="K19" s="910"/>
      <c r="L19" s="910"/>
      <c r="M19" s="910"/>
      <c r="N19" s="910"/>
      <c r="O19" s="383"/>
    </row>
    <row r="21" spans="1:15" ht="21">
      <c r="A21" s="1346" t="s">
        <v>720</v>
      </c>
    </row>
  </sheetData>
  <mergeCells count="12">
    <mergeCell ref="A3:O3"/>
    <mergeCell ref="I5:N5"/>
    <mergeCell ref="I6:L6"/>
    <mergeCell ref="D5:H5"/>
    <mergeCell ref="D6:G6"/>
    <mergeCell ref="H6:H7"/>
    <mergeCell ref="C6:C7"/>
    <mergeCell ref="M6:N6"/>
    <mergeCell ref="A5:A7"/>
    <mergeCell ref="B5:C5"/>
    <mergeCell ref="O5:O7"/>
    <mergeCell ref="B6:B7"/>
  </mergeCells>
  <pageMargins left="0.27" right="14316557.65" top="0.74803149606299213" bottom="0.74803149606299213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J38"/>
  <sheetViews>
    <sheetView workbookViewId="0">
      <selection activeCell="A14" sqref="A14"/>
    </sheetView>
  </sheetViews>
  <sheetFormatPr defaultRowHeight="21"/>
  <cols>
    <col min="1" max="1" width="2.28515625" style="2" customWidth="1"/>
    <col min="2" max="2" width="37" style="2" customWidth="1"/>
    <col min="3" max="5" width="11.42578125" style="2" customWidth="1"/>
    <col min="6" max="6" width="8.5703125" style="2" customWidth="1"/>
    <col min="7" max="7" width="9.28515625" style="2" customWidth="1"/>
    <col min="8" max="8" width="14.5703125" style="2" customWidth="1"/>
    <col min="9" max="9" width="18.140625" style="2" customWidth="1"/>
    <col min="10" max="10" width="24" style="2" customWidth="1"/>
    <col min="11" max="16384" width="9.140625" style="9"/>
  </cols>
  <sheetData>
    <row r="1" spans="1:10">
      <c r="J1" s="1116" t="s">
        <v>608</v>
      </c>
    </row>
    <row r="2" spans="1:10">
      <c r="A2" s="1419" t="s">
        <v>467</v>
      </c>
      <c r="B2" s="1419"/>
      <c r="C2" s="1419"/>
      <c r="D2" s="1419"/>
      <c r="E2" s="1419"/>
      <c r="F2" s="1419"/>
      <c r="G2" s="1419"/>
      <c r="H2" s="1419"/>
      <c r="I2" s="1419"/>
      <c r="J2" s="1419"/>
    </row>
    <row r="3" spans="1:10">
      <c r="A3" s="1" t="str">
        <f>สรุปคำขอ!A3</f>
        <v>หน่วยงาน ...............................................................................</v>
      </c>
      <c r="B3" s="1"/>
      <c r="C3" s="1"/>
      <c r="D3" s="1"/>
      <c r="E3" s="1"/>
      <c r="F3" s="1"/>
      <c r="G3" s="1"/>
      <c r="H3" s="1"/>
      <c r="I3" s="1"/>
      <c r="J3" s="645" t="s">
        <v>44</v>
      </c>
    </row>
    <row r="4" spans="1:10">
      <c r="A4" s="1"/>
      <c r="B4" s="1"/>
      <c r="C4" s="1"/>
      <c r="D4" s="1"/>
      <c r="E4" s="1"/>
      <c r="F4" s="1"/>
      <c r="G4" s="1"/>
      <c r="H4" s="1"/>
      <c r="I4" s="1"/>
      <c r="J4" s="645"/>
    </row>
    <row r="5" spans="1:10" ht="21" customHeight="1">
      <c r="A5" s="1463" t="s">
        <v>39</v>
      </c>
      <c r="B5" s="1543"/>
      <c r="C5" s="1553" t="s">
        <v>617</v>
      </c>
      <c r="D5" s="1553" t="s">
        <v>618</v>
      </c>
      <c r="E5" s="1551" t="s">
        <v>619</v>
      </c>
      <c r="F5" s="1425" t="s">
        <v>468</v>
      </c>
      <c r="G5" s="1426"/>
      <c r="H5" s="1426"/>
      <c r="I5" s="1427"/>
      <c r="J5" s="1424" t="s">
        <v>6</v>
      </c>
    </row>
    <row r="6" spans="1:10" ht="63">
      <c r="A6" s="1544"/>
      <c r="B6" s="1545"/>
      <c r="C6" s="1554"/>
      <c r="D6" s="1554"/>
      <c r="E6" s="1552"/>
      <c r="F6" s="669" t="s">
        <v>49</v>
      </c>
      <c r="G6" s="669" t="s">
        <v>104</v>
      </c>
      <c r="H6" s="669" t="s">
        <v>424</v>
      </c>
      <c r="I6" s="669" t="s">
        <v>425</v>
      </c>
      <c r="J6" s="1427"/>
    </row>
    <row r="7" spans="1:10" ht="21.75" thickBot="1">
      <c r="A7" s="1546" t="s">
        <v>37</v>
      </c>
      <c r="B7" s="1547"/>
      <c r="C7" s="1045"/>
      <c r="D7" s="1045"/>
      <c r="E7" s="1109"/>
      <c r="F7" s="1055"/>
      <c r="G7" s="1055"/>
      <c r="H7" s="1055"/>
      <c r="I7" s="1046">
        <f>I9+I10</f>
        <v>0</v>
      </c>
      <c r="J7" s="1056"/>
    </row>
    <row r="8" spans="1:10" ht="21.75" thickTop="1">
      <c r="A8" s="178" t="s">
        <v>122</v>
      </c>
      <c r="B8" s="179"/>
      <c r="C8" s="182"/>
      <c r="D8" s="182"/>
      <c r="E8" s="179"/>
      <c r="F8" s="190"/>
      <c r="G8" s="182"/>
      <c r="H8" s="190"/>
      <c r="I8" s="190"/>
      <c r="J8" s="436"/>
    </row>
    <row r="9" spans="1:10">
      <c r="A9" s="1332"/>
      <c r="B9" s="123"/>
      <c r="C9" s="168"/>
      <c r="D9" s="168"/>
      <c r="E9" s="123"/>
      <c r="F9" s="1057"/>
      <c r="G9" s="1058"/>
      <c r="H9" s="1059"/>
      <c r="I9" s="1059"/>
      <c r="J9" s="124"/>
    </row>
    <row r="10" spans="1:10">
      <c r="A10" s="180"/>
      <c r="B10" s="71"/>
      <c r="C10" s="72"/>
      <c r="D10" s="72"/>
      <c r="E10" s="71"/>
      <c r="F10" s="184"/>
      <c r="G10" s="185"/>
      <c r="H10" s="1047"/>
      <c r="I10" s="1047"/>
      <c r="J10" s="70"/>
    </row>
    <row r="11" spans="1:10">
      <c r="A11" s="203"/>
      <c r="B11" s="354"/>
      <c r="C11" s="298"/>
      <c r="D11" s="298"/>
      <c r="E11" s="354"/>
      <c r="F11" s="204"/>
      <c r="G11" s="205"/>
      <c r="H11" s="1048"/>
      <c r="I11" s="1048"/>
      <c r="J11" s="356"/>
    </row>
    <row r="12" spans="1:10">
      <c r="A12" s="203"/>
      <c r="B12" s="354"/>
      <c r="C12" s="298"/>
      <c r="D12" s="298"/>
      <c r="E12" s="354"/>
      <c r="F12" s="204"/>
      <c r="G12" s="205"/>
      <c r="H12" s="1048"/>
      <c r="I12" s="1048"/>
      <c r="J12" s="356"/>
    </row>
    <row r="13" spans="1:10">
      <c r="A13" s="1049"/>
      <c r="B13" s="1050"/>
      <c r="C13" s="1051"/>
      <c r="D13" s="1051"/>
      <c r="E13" s="1050"/>
      <c r="F13" s="74"/>
      <c r="G13" s="74"/>
      <c r="H13" s="74"/>
      <c r="I13" s="74"/>
      <c r="J13" s="122"/>
    </row>
    <row r="15" spans="1:10">
      <c r="A15" s="2" t="s">
        <v>721</v>
      </c>
    </row>
    <row r="30" spans="1:10">
      <c r="A30" s="438" t="s">
        <v>38</v>
      </c>
      <c r="B30" s="410"/>
      <c r="C30" s="410"/>
      <c r="D30" s="410"/>
      <c r="E30" s="410"/>
      <c r="I30" s="57"/>
    </row>
    <row r="31" spans="1:10">
      <c r="A31" s="1463" t="s">
        <v>39</v>
      </c>
      <c r="B31" s="1464"/>
      <c r="C31" s="543" t="s">
        <v>271</v>
      </c>
      <c r="D31" s="543" t="s">
        <v>311</v>
      </c>
      <c r="E31" s="1119"/>
      <c r="F31" s="1425" t="s">
        <v>312</v>
      </c>
      <c r="G31" s="1426"/>
      <c r="H31" s="1426"/>
      <c r="I31" s="1427"/>
      <c r="J31" s="1424" t="s">
        <v>6</v>
      </c>
    </row>
    <row r="32" spans="1:10" ht="42.75" thickBot="1">
      <c r="A32" s="1544"/>
      <c r="B32" s="1550"/>
      <c r="C32" s="544" t="s">
        <v>212</v>
      </c>
      <c r="D32" s="412" t="s">
        <v>192</v>
      </c>
      <c r="E32" s="412"/>
      <c r="F32" s="669" t="s">
        <v>49</v>
      </c>
      <c r="G32" s="669" t="s">
        <v>104</v>
      </c>
      <c r="H32" s="669" t="s">
        <v>125</v>
      </c>
      <c r="I32" s="1044" t="s">
        <v>126</v>
      </c>
      <c r="J32" s="1427"/>
    </row>
    <row r="33" spans="1:10" ht="22.5" thickTop="1" thickBot="1">
      <c r="A33" s="1548" t="s">
        <v>37</v>
      </c>
      <c r="B33" s="1549"/>
      <c r="C33" s="1052">
        <f>C35+C36</f>
        <v>3117000</v>
      </c>
      <c r="D33" s="1053">
        <v>4354500</v>
      </c>
      <c r="E33" s="1053"/>
      <c r="F33" s="207"/>
      <c r="G33" s="207"/>
      <c r="H33" s="207"/>
      <c r="I33" s="1052">
        <f>I35+I36</f>
        <v>4354560</v>
      </c>
      <c r="J33" s="145"/>
    </row>
    <row r="34" spans="1:10" ht="21.75" thickTop="1">
      <c r="A34" s="178" t="s">
        <v>122</v>
      </c>
      <c r="B34" s="179"/>
      <c r="C34" s="183"/>
      <c r="D34" s="179"/>
      <c r="E34" s="179"/>
      <c r="F34" s="190"/>
      <c r="G34" s="182"/>
      <c r="H34" s="190"/>
      <c r="I34" s="190"/>
      <c r="J34" s="436"/>
    </row>
    <row r="35" spans="1:10">
      <c r="A35" s="180" t="s">
        <v>123</v>
      </c>
      <c r="B35" s="71"/>
      <c r="C35" s="186">
        <f>51950*1*12</f>
        <v>623400</v>
      </c>
      <c r="D35" s="71"/>
      <c r="E35" s="71"/>
      <c r="F35" s="184">
        <v>1</v>
      </c>
      <c r="G35" s="185">
        <v>60480</v>
      </c>
      <c r="H35" s="1047">
        <f>F35*G35</f>
        <v>60480</v>
      </c>
      <c r="I35" s="1047">
        <f>H35*12</f>
        <v>725760</v>
      </c>
      <c r="J35" s="70" t="s">
        <v>127</v>
      </c>
    </row>
    <row r="36" spans="1:10">
      <c r="A36" s="180" t="s">
        <v>124</v>
      </c>
      <c r="B36" s="71"/>
      <c r="C36" s="186">
        <f>51950*4*12</f>
        <v>2493600</v>
      </c>
      <c r="D36" s="71"/>
      <c r="E36" s="71"/>
      <c r="F36" s="184">
        <v>5</v>
      </c>
      <c r="G36" s="185">
        <v>60480</v>
      </c>
      <c r="H36" s="1047">
        <f>F36*G36</f>
        <v>302400</v>
      </c>
      <c r="I36" s="1047">
        <f>H36*12</f>
        <v>3628800</v>
      </c>
      <c r="J36" s="70" t="s">
        <v>128</v>
      </c>
    </row>
    <row r="37" spans="1:10">
      <c r="A37" s="1054"/>
      <c r="B37" s="181"/>
      <c r="C37" s="298"/>
      <c r="D37" s="354"/>
      <c r="E37" s="354"/>
      <c r="F37" s="72"/>
      <c r="G37" s="72"/>
      <c r="H37" s="72"/>
      <c r="I37" s="72"/>
      <c r="J37" s="70" t="s">
        <v>129</v>
      </c>
    </row>
    <row r="38" spans="1:10">
      <c r="A38" s="1049"/>
      <c r="B38" s="187"/>
      <c r="C38" s="74"/>
      <c r="D38" s="121"/>
      <c r="E38" s="121"/>
      <c r="F38" s="74"/>
      <c r="G38" s="74"/>
      <c r="H38" s="74"/>
      <c r="I38" s="74"/>
      <c r="J38" s="122" t="s">
        <v>130</v>
      </c>
    </row>
  </sheetData>
  <mergeCells count="12">
    <mergeCell ref="A2:J2"/>
    <mergeCell ref="A5:B6"/>
    <mergeCell ref="J5:J6"/>
    <mergeCell ref="A7:B7"/>
    <mergeCell ref="A33:B33"/>
    <mergeCell ref="F5:I5"/>
    <mergeCell ref="A31:B32"/>
    <mergeCell ref="F31:I31"/>
    <mergeCell ref="J31:J32"/>
    <mergeCell ref="E5:E6"/>
    <mergeCell ref="C5:C6"/>
    <mergeCell ref="D5:D6"/>
  </mergeCells>
  <pageMargins left="0.47244094488188981" right="0.15748031496062992" top="0.74803149606299213" bottom="0.74803149606299213" header="0.31496062992125984" footer="0.31496062992125984"/>
  <pageSetup scale="9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L22"/>
  <sheetViews>
    <sheetView workbookViewId="0">
      <selection activeCell="K14" sqref="K14"/>
    </sheetView>
  </sheetViews>
  <sheetFormatPr defaultRowHeight="21"/>
  <cols>
    <col min="1" max="1" width="6.140625" style="65" customWidth="1"/>
    <col min="2" max="2" width="3.140625" style="2" customWidth="1"/>
    <col min="3" max="3" width="9.140625" style="2"/>
    <col min="4" max="4" width="10.28515625" style="2" customWidth="1"/>
    <col min="5" max="5" width="6.85546875" style="2" customWidth="1"/>
    <col min="6" max="6" width="7.28515625" style="2" customWidth="1"/>
    <col min="7" max="9" width="11.85546875" style="2" customWidth="1"/>
    <col min="10" max="10" width="13.7109375" style="2" customWidth="1"/>
    <col min="11" max="11" width="16.5703125" style="2" customWidth="1"/>
    <col min="12" max="12" width="30.85546875" customWidth="1"/>
  </cols>
  <sheetData>
    <row r="1" spans="1:12">
      <c r="L1" s="1116" t="s">
        <v>609</v>
      </c>
    </row>
    <row r="3" spans="1:12" s="9" customFormat="1">
      <c r="A3" s="1419" t="s">
        <v>722</v>
      </c>
      <c r="B3" s="1419"/>
      <c r="C3" s="1419"/>
      <c r="D3" s="1419"/>
      <c r="E3" s="1419"/>
      <c r="F3" s="1419"/>
      <c r="G3" s="1419"/>
      <c r="H3" s="1419"/>
      <c r="I3" s="1419"/>
      <c r="J3" s="1419"/>
      <c r="K3" s="1419"/>
      <c r="L3" s="1419"/>
    </row>
    <row r="4" spans="1:12" ht="23.25">
      <c r="A4" s="226" t="str">
        <f>สรุปคำขอ!A3</f>
        <v>หน่วยงาน ...............................................................................</v>
      </c>
      <c r="J4" s="223"/>
    </row>
    <row r="5" spans="1:12" ht="23.25">
      <c r="A5" s="226"/>
      <c r="J5" s="639"/>
    </row>
    <row r="6" spans="1:12" ht="27.75" customHeight="1">
      <c r="A6" s="1428" t="s">
        <v>17</v>
      </c>
      <c r="B6" s="1463" t="s">
        <v>39</v>
      </c>
      <c r="C6" s="1543"/>
      <c r="D6" s="1543"/>
      <c r="E6" s="1543"/>
      <c r="F6" s="1464"/>
      <c r="G6" s="543" t="s">
        <v>316</v>
      </c>
      <c r="H6" s="543" t="s">
        <v>368</v>
      </c>
      <c r="I6" s="1425" t="s">
        <v>469</v>
      </c>
      <c r="J6" s="1426"/>
      <c r="K6" s="1427"/>
      <c r="L6" s="1553" t="s">
        <v>6</v>
      </c>
    </row>
    <row r="7" spans="1:12" ht="27.75" customHeight="1">
      <c r="A7" s="1429"/>
      <c r="B7" s="1544"/>
      <c r="C7" s="1545"/>
      <c r="D7" s="1545"/>
      <c r="E7" s="1545"/>
      <c r="F7" s="1550"/>
      <c r="G7" s="599" t="s">
        <v>308</v>
      </c>
      <c r="H7" s="446" t="s">
        <v>192</v>
      </c>
      <c r="I7" s="649" t="s">
        <v>19</v>
      </c>
      <c r="J7" s="649" t="s">
        <v>426</v>
      </c>
      <c r="K7" s="649" t="s">
        <v>427</v>
      </c>
      <c r="L7" s="1554"/>
    </row>
    <row r="8" spans="1:12" ht="21.75" thickBot="1">
      <c r="A8" s="239"/>
      <c r="B8" s="1555" t="s">
        <v>37</v>
      </c>
      <c r="C8" s="1556"/>
      <c r="D8" s="1556"/>
      <c r="E8" s="1556"/>
      <c r="F8" s="1557"/>
      <c r="G8" s="240"/>
      <c r="H8" s="240"/>
      <c r="I8" s="240"/>
      <c r="J8" s="241"/>
      <c r="K8" s="522">
        <f>K9+K11+K13+K15+K17</f>
        <v>0</v>
      </c>
      <c r="L8" s="241"/>
    </row>
    <row r="9" spans="1:12" ht="21.75" thickTop="1">
      <c r="A9" s="427">
        <v>1</v>
      </c>
      <c r="B9" s="435" t="s">
        <v>303</v>
      </c>
      <c r="C9" s="580"/>
      <c r="D9" s="565"/>
      <c r="E9" s="565"/>
      <c r="F9" s="566"/>
      <c r="G9" s="564"/>
      <c r="H9" s="564"/>
      <c r="I9" s="1347">
        <v>12</v>
      </c>
      <c r="J9" s="567"/>
      <c r="K9" s="578">
        <f>I9*J9*12</f>
        <v>0</v>
      </c>
      <c r="L9" s="567"/>
    </row>
    <row r="10" spans="1:12">
      <c r="A10" s="67"/>
      <c r="B10" s="437"/>
      <c r="C10" s="568"/>
      <c r="D10" s="569"/>
      <c r="E10" s="569"/>
      <c r="F10" s="570"/>
      <c r="G10" s="571">
        <v>0</v>
      </c>
      <c r="H10" s="571"/>
      <c r="I10" s="1348">
        <v>0</v>
      </c>
      <c r="J10" s="550"/>
      <c r="K10" s="572">
        <f>G10*J10*9</f>
        <v>0</v>
      </c>
      <c r="L10" s="573"/>
    </row>
    <row r="11" spans="1:12">
      <c r="A11" s="67">
        <v>2</v>
      </c>
      <c r="B11" s="437" t="s">
        <v>300</v>
      </c>
      <c r="C11" s="71"/>
      <c r="D11" s="575"/>
      <c r="E11" s="575"/>
      <c r="F11" s="576"/>
      <c r="G11" s="574"/>
      <c r="H11" s="574"/>
      <c r="I11" s="1349">
        <v>12</v>
      </c>
      <c r="J11" s="577"/>
      <c r="K11" s="578">
        <f>I11*J11*12</f>
        <v>0</v>
      </c>
      <c r="L11" s="577"/>
    </row>
    <row r="12" spans="1:12">
      <c r="A12" s="67"/>
      <c r="B12" s="437"/>
      <c r="C12" s="568"/>
      <c r="D12" s="569"/>
      <c r="E12" s="569"/>
      <c r="F12" s="570"/>
      <c r="G12" s="571"/>
      <c r="H12" s="571"/>
      <c r="I12" s="1348"/>
      <c r="J12" s="550"/>
      <c r="K12" s="572"/>
      <c r="L12" s="573"/>
    </row>
    <row r="13" spans="1:12">
      <c r="A13" s="67">
        <v>3</v>
      </c>
      <c r="B13" s="437" t="s">
        <v>301</v>
      </c>
      <c r="C13" s="71"/>
      <c r="D13" s="575"/>
      <c r="E13" s="575"/>
      <c r="F13" s="576"/>
      <c r="G13" s="574"/>
      <c r="H13" s="574"/>
      <c r="I13" s="1349">
        <v>12</v>
      </c>
      <c r="J13" s="577"/>
      <c r="K13" s="578">
        <f>I13*J13*12</f>
        <v>0</v>
      </c>
      <c r="L13" s="577"/>
    </row>
    <row r="14" spans="1:12">
      <c r="A14" s="67"/>
      <c r="B14" s="437"/>
      <c r="C14" s="568"/>
      <c r="D14" s="569"/>
      <c r="E14" s="569"/>
      <c r="F14" s="570"/>
      <c r="G14" s="571"/>
      <c r="H14" s="571"/>
      <c r="I14" s="1348"/>
      <c r="J14" s="550"/>
      <c r="K14" s="572"/>
      <c r="L14" s="573"/>
    </row>
    <row r="15" spans="1:12">
      <c r="A15" s="67">
        <v>4</v>
      </c>
      <c r="B15" s="437" t="s">
        <v>302</v>
      </c>
      <c r="C15" s="71"/>
      <c r="D15" s="575"/>
      <c r="E15" s="575"/>
      <c r="F15" s="576"/>
      <c r="G15" s="574"/>
      <c r="H15" s="574"/>
      <c r="I15" s="1349">
        <v>12</v>
      </c>
      <c r="J15" s="577"/>
      <c r="K15" s="578">
        <f>I15*J15*12</f>
        <v>0</v>
      </c>
      <c r="L15" s="577"/>
    </row>
    <row r="16" spans="1:12">
      <c r="A16" s="67"/>
      <c r="B16" s="437"/>
      <c r="C16" s="568"/>
      <c r="D16" s="569"/>
      <c r="E16" s="569"/>
      <c r="F16" s="570"/>
      <c r="G16" s="571"/>
      <c r="H16" s="571"/>
      <c r="I16" s="1348"/>
      <c r="J16" s="550"/>
      <c r="K16" s="572"/>
      <c r="L16" s="573"/>
    </row>
    <row r="17" spans="1:12">
      <c r="A17" s="67">
        <v>5</v>
      </c>
      <c r="B17" s="437" t="s">
        <v>189</v>
      </c>
      <c r="C17" s="71"/>
      <c r="D17" s="575"/>
      <c r="E17" s="575"/>
      <c r="F17" s="576"/>
      <c r="G17" s="574"/>
      <c r="H17" s="574"/>
      <c r="I17" s="1349">
        <v>12</v>
      </c>
      <c r="J17" s="577"/>
      <c r="K17" s="578">
        <f>I17*J17*12</f>
        <v>0</v>
      </c>
      <c r="L17" s="577"/>
    </row>
    <row r="18" spans="1:12">
      <c r="A18" s="579"/>
      <c r="B18" s="548"/>
      <c r="C18" s="121"/>
      <c r="D18" s="121"/>
      <c r="E18" s="121"/>
      <c r="F18" s="122"/>
      <c r="G18" s="548"/>
      <c r="H18" s="548"/>
      <c r="I18" s="548"/>
      <c r="J18" s="74"/>
      <c r="K18" s="74"/>
      <c r="L18" s="74"/>
    </row>
    <row r="19" spans="1:12">
      <c r="L19" s="2"/>
    </row>
    <row r="20" spans="1:12">
      <c r="A20"/>
      <c r="B20"/>
      <c r="C20"/>
      <c r="D20"/>
      <c r="E20"/>
      <c r="F20"/>
      <c r="L20" s="2"/>
    </row>
    <row r="21" spans="1:12">
      <c r="L21" s="2"/>
    </row>
    <row r="22" spans="1:12">
      <c r="A22" s="214"/>
      <c r="L22" s="2"/>
    </row>
  </sheetData>
  <mergeCells count="6">
    <mergeCell ref="B6:F7"/>
    <mergeCell ref="I6:K6"/>
    <mergeCell ref="A3:L3"/>
    <mergeCell ref="L6:L7"/>
    <mergeCell ref="B8:F8"/>
    <mergeCell ref="A6:A7"/>
  </mergeCells>
  <pageMargins left="0.45" right="0.21" top="0.74803149606299213" bottom="0.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6"/>
  <sheetViews>
    <sheetView zoomScaleNormal="100" workbookViewId="0">
      <selection activeCell="G10" sqref="G10"/>
    </sheetView>
  </sheetViews>
  <sheetFormatPr defaultRowHeight="13.5"/>
  <cols>
    <col min="1" max="1" width="9.140625" style="685"/>
    <col min="2" max="2" width="43.140625" style="685" customWidth="1"/>
    <col min="3" max="3" width="12.5703125" style="685" customWidth="1"/>
    <col min="4" max="4" width="14.42578125" style="685" customWidth="1"/>
    <col min="5" max="5" width="13" style="685" customWidth="1"/>
    <col min="6" max="6" width="12.7109375" style="685" customWidth="1"/>
    <col min="7" max="7" width="13.42578125" style="685" customWidth="1"/>
    <col min="8" max="8" width="25" style="685" customWidth="1"/>
    <col min="9" max="16384" width="9.140625" style="685"/>
  </cols>
  <sheetData>
    <row r="1" spans="1:8" ht="21">
      <c r="G1" s="1399" t="s">
        <v>610</v>
      </c>
      <c r="H1" s="1399"/>
    </row>
    <row r="2" spans="1:8" ht="21">
      <c r="A2" s="1419" t="s">
        <v>723</v>
      </c>
      <c r="B2" s="1419"/>
      <c r="C2" s="1419"/>
      <c r="D2" s="1419"/>
      <c r="E2" s="1419"/>
      <c r="F2" s="1419"/>
      <c r="G2" s="1419"/>
      <c r="H2" s="1419"/>
    </row>
    <row r="3" spans="1:8" ht="21">
      <c r="A3" s="1" t="str">
        <f>สรุปคำขอ!A3</f>
        <v>หน่วยงาน ...............................................................................</v>
      </c>
    </row>
    <row r="5" spans="1:8" ht="21">
      <c r="A5" s="1428" t="s">
        <v>17</v>
      </c>
      <c r="B5" s="1428" t="s">
        <v>131</v>
      </c>
      <c r="C5" s="411" t="s">
        <v>316</v>
      </c>
      <c r="D5" s="411" t="s">
        <v>368</v>
      </c>
      <c r="E5" s="1425" t="s">
        <v>470</v>
      </c>
      <c r="F5" s="1426"/>
      <c r="G5" s="1427"/>
      <c r="H5" s="1428" t="s">
        <v>13</v>
      </c>
    </row>
    <row r="6" spans="1:8" ht="21">
      <c r="A6" s="1429"/>
      <c r="B6" s="1429"/>
      <c r="C6" s="600" t="s">
        <v>308</v>
      </c>
      <c r="D6" s="1068" t="s">
        <v>192</v>
      </c>
      <c r="E6" s="371" t="s">
        <v>182</v>
      </c>
      <c r="F6" s="371" t="s">
        <v>428</v>
      </c>
      <c r="G6" s="371" t="s">
        <v>37</v>
      </c>
      <c r="H6" s="1429"/>
    </row>
    <row r="7" spans="1:8" ht="21.75" thickBot="1">
      <c r="A7" s="232"/>
      <c r="B7" s="372" t="s">
        <v>37</v>
      </c>
      <c r="C7" s="1067">
        <f>SUM(C8:C16)</f>
        <v>0</v>
      </c>
      <c r="D7" s="1067">
        <f>SUM(D8:D16)</f>
        <v>0</v>
      </c>
      <c r="E7" s="1060"/>
      <c r="F7" s="1060"/>
      <c r="G7" s="374">
        <f>SUM(G8:G16)</f>
        <v>0</v>
      </c>
      <c r="H7" s="232"/>
    </row>
    <row r="8" spans="1:8" ht="21.75" thickTop="1">
      <c r="A8" s="218">
        <v>1</v>
      </c>
      <c r="B8" s="216" t="s">
        <v>134</v>
      </c>
      <c r="C8" s="216"/>
      <c r="D8" s="216"/>
      <c r="E8" s="190"/>
      <c r="F8" s="190"/>
      <c r="G8" s="1061">
        <f>E8*F8*12</f>
        <v>0</v>
      </c>
      <c r="H8" s="190"/>
    </row>
    <row r="9" spans="1:8" ht="21">
      <c r="A9" s="219">
        <v>2</v>
      </c>
      <c r="B9" s="217" t="s">
        <v>170</v>
      </c>
      <c r="C9" s="217"/>
      <c r="D9" s="217"/>
      <c r="E9" s="72"/>
      <c r="F9" s="72"/>
      <c r="G9" s="1062">
        <f t="shared" ref="G9:G16" si="0">E9*F9*12</f>
        <v>0</v>
      </c>
      <c r="H9" s="72"/>
    </row>
    <row r="10" spans="1:8" ht="21">
      <c r="A10" s="219">
        <v>3</v>
      </c>
      <c r="B10" s="217" t="s">
        <v>171</v>
      </c>
      <c r="C10" s="217"/>
      <c r="D10" s="217"/>
      <c r="E10" s="72"/>
      <c r="F10" s="72"/>
      <c r="G10" s="1062">
        <f t="shared" si="0"/>
        <v>0</v>
      </c>
      <c r="H10" s="72"/>
    </row>
    <row r="11" spans="1:8" ht="21">
      <c r="A11" s="219">
        <v>4</v>
      </c>
      <c r="B11" s="217" t="s">
        <v>172</v>
      </c>
      <c r="C11" s="217"/>
      <c r="D11" s="217"/>
      <c r="E11" s="72"/>
      <c r="F11" s="72"/>
      <c r="G11" s="1062">
        <f t="shared" si="0"/>
        <v>0</v>
      </c>
      <c r="H11" s="72"/>
    </row>
    <row r="12" spans="1:8" ht="21">
      <c r="A12" s="219">
        <v>5</v>
      </c>
      <c r="B12" s="217" t="s">
        <v>173</v>
      </c>
      <c r="C12" s="217"/>
      <c r="D12" s="217"/>
      <c r="E12" s="72"/>
      <c r="F12" s="72"/>
      <c r="G12" s="1062">
        <f t="shared" si="0"/>
        <v>0</v>
      </c>
      <c r="H12" s="72"/>
    </row>
    <row r="13" spans="1:8" ht="21">
      <c r="A13" s="219">
        <v>6</v>
      </c>
      <c r="B13" s="217" t="s">
        <v>174</v>
      </c>
      <c r="C13" s="217"/>
      <c r="D13" s="217"/>
      <c r="E13" s="72"/>
      <c r="F13" s="72"/>
      <c r="G13" s="1062">
        <f t="shared" si="0"/>
        <v>0</v>
      </c>
      <c r="H13" s="72"/>
    </row>
    <row r="14" spans="1:8" ht="21">
      <c r="A14" s="219">
        <v>7</v>
      </c>
      <c r="B14" s="217" t="s">
        <v>175</v>
      </c>
      <c r="C14" s="217"/>
      <c r="D14" s="217"/>
      <c r="E14" s="72"/>
      <c r="F14" s="72"/>
      <c r="G14" s="1062">
        <f t="shared" si="0"/>
        <v>0</v>
      </c>
      <c r="H14" s="72"/>
    </row>
    <row r="15" spans="1:8" ht="21">
      <c r="A15" s="221">
        <v>8</v>
      </c>
      <c r="B15" s="217" t="s">
        <v>176</v>
      </c>
      <c r="C15" s="217"/>
      <c r="D15" s="217"/>
      <c r="E15" s="72"/>
      <c r="F15" s="72"/>
      <c r="G15" s="1062">
        <f t="shared" si="0"/>
        <v>0</v>
      </c>
      <c r="H15" s="72"/>
    </row>
    <row r="16" spans="1:8" ht="21">
      <c r="A16" s="1063">
        <v>9</v>
      </c>
      <c r="B16" s="222" t="s">
        <v>177</v>
      </c>
      <c r="C16" s="222"/>
      <c r="D16" s="222"/>
      <c r="E16" s="74"/>
      <c r="F16" s="74"/>
      <c r="G16" s="1064">
        <f t="shared" si="0"/>
        <v>0</v>
      </c>
      <c r="H16" s="74"/>
    </row>
  </sheetData>
  <mergeCells count="6">
    <mergeCell ref="A5:A6"/>
    <mergeCell ref="B5:B6"/>
    <mergeCell ref="E5:G5"/>
    <mergeCell ref="H5:H6"/>
    <mergeCell ref="G1:H1"/>
    <mergeCell ref="A2:H2"/>
  </mergeCells>
  <pageMargins left="0.51181102362204722" right="0.51181102362204722" top="0.74803149606299213" bottom="0.55118110236220474" header="0.31496062992125984" footer="0.31496062992125984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</sheetPr>
  <dimension ref="A1:M50"/>
  <sheetViews>
    <sheetView workbookViewId="0">
      <selection activeCell="B25" sqref="B25:B26"/>
    </sheetView>
  </sheetViews>
  <sheetFormatPr defaultRowHeight="13.5"/>
  <cols>
    <col min="1" max="1" width="6" style="685" customWidth="1"/>
    <col min="2" max="2" width="29.42578125" style="685" customWidth="1"/>
    <col min="3" max="3" width="15.28515625" style="685" customWidth="1"/>
    <col min="4" max="9" width="9.140625" style="685"/>
    <col min="10" max="10" width="10.7109375" style="685" customWidth="1"/>
    <col min="11" max="11" width="11.7109375" style="685" customWidth="1"/>
    <col min="12" max="16384" width="9.140625" style="685"/>
  </cols>
  <sheetData>
    <row r="1" spans="1:13" ht="21">
      <c r="K1" s="678"/>
      <c r="M1" s="678" t="s">
        <v>697</v>
      </c>
    </row>
    <row r="2" spans="1:13" ht="21">
      <c r="A2" s="1419" t="s">
        <v>471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  <c r="L2" s="1419"/>
      <c r="M2" s="1419"/>
    </row>
    <row r="3" spans="1:13" ht="9.75" customHeight="1">
      <c r="B3" s="703"/>
    </row>
    <row r="4" spans="1:13" ht="26.25">
      <c r="A4" s="108" t="s">
        <v>724</v>
      </c>
      <c r="B4" s="703"/>
    </row>
    <row r="5" spans="1:13" ht="21">
      <c r="K5" s="704"/>
      <c r="M5" s="704" t="s">
        <v>44</v>
      </c>
    </row>
    <row r="6" spans="1:13" s="2" customFormat="1" ht="21">
      <c r="A6" s="1120"/>
      <c r="B6" s="1121"/>
      <c r="C6" s="1564" t="s">
        <v>620</v>
      </c>
      <c r="D6" s="1564"/>
      <c r="E6" s="1564"/>
      <c r="F6" s="1564"/>
      <c r="G6" s="1564"/>
      <c r="H6" s="1564"/>
      <c r="I6" s="1564"/>
      <c r="J6" s="1564"/>
      <c r="K6" s="1565"/>
      <c r="L6" s="1398" t="s">
        <v>621</v>
      </c>
      <c r="M6" s="1398" t="s">
        <v>622</v>
      </c>
    </row>
    <row r="7" spans="1:13" s="2" customFormat="1" ht="21">
      <c r="A7" s="1122" t="s">
        <v>17</v>
      </c>
      <c r="B7" s="1122" t="s">
        <v>365</v>
      </c>
      <c r="C7" s="212" t="s">
        <v>8</v>
      </c>
      <c r="D7" s="1566" t="s">
        <v>21</v>
      </c>
      <c r="E7" s="1567"/>
      <c r="F7" s="1567"/>
      <c r="G7" s="1567" t="s">
        <v>20</v>
      </c>
      <c r="H7" s="1567"/>
      <c r="I7" s="1568"/>
      <c r="J7" s="212" t="s">
        <v>22</v>
      </c>
      <c r="K7" s="212" t="s">
        <v>22</v>
      </c>
      <c r="L7" s="1398"/>
      <c r="M7" s="1398"/>
    </row>
    <row r="8" spans="1:13" s="2" customFormat="1" ht="21">
      <c r="A8" s="1122" t="s">
        <v>36</v>
      </c>
      <c r="B8" s="1122" t="s">
        <v>366</v>
      </c>
      <c r="C8" s="1122" t="s">
        <v>70</v>
      </c>
      <c r="D8" s="1120" t="s">
        <v>9</v>
      </c>
      <c r="E8" s="1120" t="s">
        <v>19</v>
      </c>
      <c r="F8" s="1120" t="s">
        <v>23</v>
      </c>
      <c r="G8" s="1120" t="s">
        <v>9</v>
      </c>
      <c r="H8" s="212" t="s">
        <v>19</v>
      </c>
      <c r="I8" s="1123" t="s">
        <v>23</v>
      </c>
      <c r="J8" s="1124" t="s">
        <v>24</v>
      </c>
      <c r="K8" s="1124" t="s">
        <v>10</v>
      </c>
      <c r="L8" s="1398"/>
      <c r="M8" s="1398"/>
    </row>
    <row r="9" spans="1:13" s="2" customFormat="1" ht="21">
      <c r="A9" s="1125"/>
      <c r="B9" s="1126"/>
      <c r="C9" s="1125" t="s">
        <v>34</v>
      </c>
      <c r="D9" s="1125" t="s">
        <v>34</v>
      </c>
      <c r="E9" s="1125" t="s">
        <v>12</v>
      </c>
      <c r="F9" s="1125" t="s">
        <v>34</v>
      </c>
      <c r="G9" s="1125" t="s">
        <v>34</v>
      </c>
      <c r="H9" s="1127" t="s">
        <v>12</v>
      </c>
      <c r="I9" s="1125" t="s">
        <v>34</v>
      </c>
      <c r="J9" s="1125" t="s">
        <v>34</v>
      </c>
      <c r="K9" s="1127" t="s">
        <v>34</v>
      </c>
      <c r="L9" s="1398"/>
      <c r="M9" s="1398"/>
    </row>
    <row r="10" spans="1:13" s="1" customFormat="1" ht="21.75" thickBot="1">
      <c r="A10" s="670"/>
      <c r="B10" s="651" t="s">
        <v>37</v>
      </c>
      <c r="C10" s="670"/>
      <c r="D10" s="670"/>
      <c r="E10" s="670"/>
      <c r="F10" s="670"/>
      <c r="G10" s="670"/>
      <c r="H10" s="206"/>
      <c r="I10" s="670"/>
      <c r="J10" s="670"/>
      <c r="K10" s="925">
        <f>K11+K15+K19</f>
        <v>0</v>
      </c>
      <c r="L10" s="1110"/>
      <c r="M10" s="206"/>
    </row>
    <row r="11" spans="1:13" s="2" customFormat="1" ht="21.75" thickTop="1">
      <c r="A11" s="677"/>
      <c r="B11" s="706" t="s">
        <v>139</v>
      </c>
      <c r="C11" s="707"/>
      <c r="D11" s="677"/>
      <c r="E11" s="677"/>
      <c r="F11" s="707"/>
      <c r="G11" s="705"/>
      <c r="H11" s="705"/>
      <c r="I11" s="707"/>
      <c r="J11" s="707"/>
      <c r="K11" s="707"/>
      <c r="L11" s="707"/>
      <c r="M11" s="707"/>
    </row>
    <row r="12" spans="1:13" s="2" customFormat="1" ht="21">
      <c r="A12" s="711">
        <v>1</v>
      </c>
      <c r="B12" s="712" t="s">
        <v>367</v>
      </c>
      <c r="C12" s="713"/>
      <c r="D12" s="711"/>
      <c r="E12" s="711"/>
      <c r="F12" s="714"/>
      <c r="G12" s="715"/>
      <c r="H12" s="716"/>
      <c r="I12" s="714"/>
      <c r="J12" s="714"/>
      <c r="K12" s="714"/>
      <c r="L12" s="714"/>
      <c r="M12" s="714"/>
    </row>
    <row r="13" spans="1:13" s="2" customFormat="1" ht="21">
      <c r="A13" s="717"/>
      <c r="B13" s="740"/>
      <c r="C13" s="722"/>
      <c r="D13" s="741"/>
      <c r="E13" s="742"/>
      <c r="F13" s="719"/>
      <c r="G13" s="720"/>
      <c r="H13" s="721"/>
      <c r="I13" s="719"/>
      <c r="J13" s="725"/>
      <c r="K13" s="719"/>
      <c r="L13" s="725"/>
      <c r="M13" s="725"/>
    </row>
    <row r="14" spans="1:13" s="2" customFormat="1" ht="21">
      <c r="A14" s="731"/>
      <c r="B14" s="743"/>
      <c r="C14" s="736"/>
      <c r="D14" s="744"/>
      <c r="E14" s="745"/>
      <c r="F14" s="733"/>
      <c r="G14" s="734"/>
      <c r="H14" s="735"/>
      <c r="I14" s="733"/>
      <c r="J14" s="739"/>
      <c r="K14" s="733"/>
      <c r="L14" s="739"/>
      <c r="M14" s="739"/>
    </row>
    <row r="15" spans="1:13" s="2" customFormat="1" ht="21">
      <c r="A15" s="708"/>
      <c r="B15" s="710" t="s">
        <v>140</v>
      </c>
      <c r="C15" s="709"/>
      <c r="D15" s="708"/>
      <c r="E15" s="708"/>
      <c r="F15" s="709"/>
      <c r="G15" s="304"/>
      <c r="H15" s="304"/>
      <c r="I15" s="709"/>
      <c r="J15" s="709"/>
      <c r="K15" s="709"/>
      <c r="L15" s="709"/>
      <c r="M15" s="709"/>
    </row>
    <row r="16" spans="1:13" s="2" customFormat="1" ht="21">
      <c r="A16" s="711">
        <v>2</v>
      </c>
      <c r="B16" s="712" t="s">
        <v>367</v>
      </c>
      <c r="C16" s="713"/>
      <c r="D16" s="711"/>
      <c r="E16" s="711"/>
      <c r="F16" s="714"/>
      <c r="G16" s="715"/>
      <c r="H16" s="716"/>
      <c r="I16" s="714"/>
      <c r="J16" s="714"/>
      <c r="K16" s="714"/>
      <c r="L16" s="714"/>
      <c r="M16" s="714"/>
    </row>
    <row r="17" spans="1:13" s="2" customFormat="1" ht="21">
      <c r="A17" s="717"/>
      <c r="B17" s="718"/>
      <c r="C17" s="719"/>
      <c r="D17" s="720"/>
      <c r="E17" s="721"/>
      <c r="F17" s="722"/>
      <c r="G17" s="723"/>
      <c r="H17" s="724"/>
      <c r="I17" s="719"/>
      <c r="J17" s="725"/>
      <c r="K17" s="719"/>
      <c r="L17" s="725"/>
      <c r="M17" s="725"/>
    </row>
    <row r="18" spans="1:13" s="2" customFormat="1" ht="21">
      <c r="A18" s="731"/>
      <c r="B18" s="732"/>
      <c r="C18" s="733"/>
      <c r="D18" s="734"/>
      <c r="E18" s="735"/>
      <c r="F18" s="736"/>
      <c r="G18" s="737"/>
      <c r="H18" s="738"/>
      <c r="I18" s="733"/>
      <c r="J18" s="739"/>
      <c r="K18" s="733"/>
      <c r="L18" s="739"/>
      <c r="M18" s="739"/>
    </row>
    <row r="19" spans="1:13" s="2" customFormat="1" ht="21">
      <c r="A19" s="708"/>
      <c r="B19" s="710" t="s">
        <v>141</v>
      </c>
      <c r="C19" s="709"/>
      <c r="D19" s="708"/>
      <c r="E19" s="708"/>
      <c r="F19" s="709"/>
      <c r="G19" s="304"/>
      <c r="H19" s="304"/>
      <c r="I19" s="709"/>
      <c r="J19" s="709"/>
      <c r="K19" s="709"/>
      <c r="L19" s="709"/>
      <c r="M19" s="709"/>
    </row>
    <row r="20" spans="1:13" s="2" customFormat="1" ht="21">
      <c r="A20" s="711">
        <v>3</v>
      </c>
      <c r="B20" s="712" t="s">
        <v>367</v>
      </c>
      <c r="C20" s="713"/>
      <c r="D20" s="711"/>
      <c r="E20" s="711"/>
      <c r="F20" s="714"/>
      <c r="G20" s="715"/>
      <c r="H20" s="716"/>
      <c r="I20" s="714"/>
      <c r="J20" s="714"/>
      <c r="K20" s="714"/>
      <c r="L20" s="714"/>
      <c r="M20" s="714"/>
    </row>
    <row r="21" spans="1:13" s="2" customFormat="1" ht="21">
      <c r="A21" s="717"/>
      <c r="B21" s="718"/>
      <c r="C21" s="719"/>
      <c r="D21" s="720"/>
      <c r="E21" s="721"/>
      <c r="F21" s="722"/>
      <c r="G21" s="723"/>
      <c r="H21" s="724"/>
      <c r="I21" s="719"/>
      <c r="J21" s="725"/>
      <c r="K21" s="719"/>
      <c r="L21" s="725"/>
      <c r="M21" s="725"/>
    </row>
    <row r="22" spans="1:13" s="2" customFormat="1" ht="21">
      <c r="A22" s="717"/>
      <c r="B22" s="718"/>
      <c r="C22" s="719"/>
      <c r="D22" s="720"/>
      <c r="E22" s="721"/>
      <c r="F22" s="722"/>
      <c r="G22" s="723"/>
      <c r="H22" s="724"/>
      <c r="I22" s="719"/>
      <c r="J22" s="725"/>
      <c r="K22" s="719"/>
      <c r="L22" s="725"/>
      <c r="M22" s="725"/>
    </row>
    <row r="23" spans="1:13" s="2" customFormat="1" ht="21">
      <c r="A23" s="726"/>
      <c r="B23" s="74"/>
      <c r="C23" s="727"/>
      <c r="D23" s="728"/>
      <c r="E23" s="727"/>
      <c r="F23" s="729"/>
      <c r="G23" s="727"/>
      <c r="H23" s="728"/>
      <c r="I23" s="727"/>
      <c r="J23" s="730"/>
      <c r="K23" s="727"/>
      <c r="L23" s="730"/>
      <c r="M23" s="730"/>
    </row>
    <row r="24" spans="1:13" s="2" customFormat="1" ht="21">
      <c r="A24" s="746" t="s">
        <v>13</v>
      </c>
    </row>
    <row r="25" spans="1:13" s="2" customFormat="1" ht="21">
      <c r="B25" s="5" t="s">
        <v>725</v>
      </c>
    </row>
    <row r="26" spans="1:13" ht="18.75">
      <c r="B26" s="19" t="s">
        <v>713</v>
      </c>
    </row>
    <row r="27" spans="1:13" ht="18.75">
      <c r="B27" s="7" t="s">
        <v>714</v>
      </c>
    </row>
    <row r="29" spans="1:13" ht="21">
      <c r="A29" s="749" t="s">
        <v>38</v>
      </c>
      <c r="B29" s="2"/>
    </row>
    <row r="30" spans="1:13" ht="21">
      <c r="L30" s="678" t="s">
        <v>363</v>
      </c>
    </row>
    <row r="31" spans="1:13" ht="26.25">
      <c r="B31" s="686" t="s">
        <v>364</v>
      </c>
    </row>
    <row r="33" spans="1:12" ht="18.75">
      <c r="A33" s="675"/>
      <c r="B33" s="13"/>
      <c r="C33" s="1558" t="s">
        <v>194</v>
      </c>
      <c r="D33" s="1559"/>
      <c r="E33" s="1559"/>
      <c r="F33" s="1559"/>
      <c r="G33" s="1559"/>
      <c r="H33" s="1559"/>
      <c r="I33" s="1559"/>
      <c r="J33" s="1559"/>
      <c r="K33" s="1559"/>
      <c r="L33" s="1560"/>
    </row>
    <row r="34" spans="1:12" ht="18.75">
      <c r="A34" s="31" t="s">
        <v>17</v>
      </c>
      <c r="B34" s="31" t="s">
        <v>365</v>
      </c>
      <c r="C34" s="674" t="s">
        <v>7</v>
      </c>
      <c r="D34" s="674" t="s">
        <v>8</v>
      </c>
      <c r="E34" s="1561" t="s">
        <v>21</v>
      </c>
      <c r="F34" s="1562"/>
      <c r="G34" s="1562"/>
      <c r="H34" s="1562" t="s">
        <v>20</v>
      </c>
      <c r="I34" s="1562"/>
      <c r="J34" s="1563"/>
      <c r="K34" s="674" t="s">
        <v>22</v>
      </c>
      <c r="L34" s="674" t="s">
        <v>22</v>
      </c>
    </row>
    <row r="35" spans="1:12" ht="18.75">
      <c r="A35" s="31" t="s">
        <v>36</v>
      </c>
      <c r="B35" s="31" t="s">
        <v>366</v>
      </c>
      <c r="C35" s="34"/>
      <c r="D35" s="31" t="s">
        <v>70</v>
      </c>
      <c r="E35" s="675" t="s">
        <v>9</v>
      </c>
      <c r="F35" s="675" t="s">
        <v>19</v>
      </c>
      <c r="G35" s="675" t="s">
        <v>23</v>
      </c>
      <c r="H35" s="675" t="s">
        <v>9</v>
      </c>
      <c r="I35" s="674" t="s">
        <v>19</v>
      </c>
      <c r="J35" s="32" t="s">
        <v>23</v>
      </c>
      <c r="K35" s="33" t="s">
        <v>24</v>
      </c>
      <c r="L35" s="33" t="s">
        <v>10</v>
      </c>
    </row>
    <row r="36" spans="1:12" ht="18.75">
      <c r="A36" s="35"/>
      <c r="B36" s="36"/>
      <c r="C36" s="36"/>
      <c r="D36" s="35" t="s">
        <v>34</v>
      </c>
      <c r="E36" s="35" t="s">
        <v>34</v>
      </c>
      <c r="F36" s="35" t="s">
        <v>12</v>
      </c>
      <c r="G36" s="35" t="s">
        <v>34</v>
      </c>
      <c r="H36" s="35" t="s">
        <v>34</v>
      </c>
      <c r="I36" s="17" t="s">
        <v>12</v>
      </c>
      <c r="J36" s="35" t="s">
        <v>34</v>
      </c>
      <c r="K36" s="35" t="s">
        <v>34</v>
      </c>
      <c r="L36" s="17" t="s">
        <v>34</v>
      </c>
    </row>
    <row r="37" spans="1:12" ht="19.5" thickBot="1">
      <c r="A37" s="697"/>
      <c r="B37" s="667" t="s">
        <v>37</v>
      </c>
      <c r="C37" s="698"/>
      <c r="D37" s="701">
        <f>D38</f>
        <v>150000</v>
      </c>
      <c r="E37" s="667"/>
      <c r="F37" s="667"/>
      <c r="G37" s="701">
        <f>G38</f>
        <v>36400</v>
      </c>
      <c r="H37" s="667"/>
      <c r="I37" s="464"/>
      <c r="J37" s="701">
        <f>J38</f>
        <v>87500</v>
      </c>
      <c r="K37" s="667"/>
      <c r="L37" s="702">
        <f>L38</f>
        <v>283900</v>
      </c>
    </row>
    <row r="38" spans="1:12" ht="19.5" thickTop="1">
      <c r="A38" s="31"/>
      <c r="B38" s="699" t="s">
        <v>139</v>
      </c>
      <c r="C38" s="34"/>
      <c r="D38" s="687">
        <f>SUM(D40:D50)</f>
        <v>150000</v>
      </c>
      <c r="E38" s="31"/>
      <c r="F38" s="31"/>
      <c r="G38" s="687">
        <f>SUM(G40:G50)</f>
        <v>36400</v>
      </c>
      <c r="H38" s="33"/>
      <c r="I38" s="33"/>
      <c r="J38" s="687">
        <f>SUM(J40:J50)</f>
        <v>87500</v>
      </c>
      <c r="K38" s="687">
        <f>SUM(K40:K50)</f>
        <v>10000</v>
      </c>
      <c r="L38" s="687">
        <f>SUM(L40:L50)</f>
        <v>283900</v>
      </c>
    </row>
    <row r="39" spans="1:12" ht="18.75">
      <c r="A39" s="672">
        <v>1</v>
      </c>
      <c r="B39" s="695" t="s">
        <v>367</v>
      </c>
      <c r="C39" s="247"/>
      <c r="D39" s="696"/>
      <c r="E39" s="672"/>
      <c r="F39" s="672"/>
      <c r="G39" s="208"/>
      <c r="H39" s="673"/>
      <c r="I39" s="4"/>
      <c r="J39" s="208"/>
      <c r="K39" s="208"/>
      <c r="L39" s="208"/>
    </row>
    <row r="40" spans="1:12" ht="37.5">
      <c r="A40" s="688"/>
      <c r="B40" s="689" t="s">
        <v>67</v>
      </c>
      <c r="C40" s="690" t="s">
        <v>62</v>
      </c>
      <c r="D40" s="691">
        <v>100000</v>
      </c>
      <c r="E40" s="692">
        <v>3100</v>
      </c>
      <c r="F40" s="693">
        <v>7</v>
      </c>
      <c r="G40" s="50">
        <f>E40*F40</f>
        <v>21700</v>
      </c>
      <c r="H40" s="694">
        <v>10000</v>
      </c>
      <c r="I40" s="52">
        <v>5</v>
      </c>
      <c r="J40" s="50">
        <f>H40*I40</f>
        <v>50000</v>
      </c>
      <c r="K40" s="679">
        <v>5000</v>
      </c>
      <c r="L40" s="50">
        <f>SUM(D40+G40+J40+K40)</f>
        <v>176700</v>
      </c>
    </row>
    <row r="41" spans="1:12" ht="37.5">
      <c r="A41" s="48"/>
      <c r="B41" s="49" t="s">
        <v>68</v>
      </c>
      <c r="C41" s="55" t="s">
        <v>69</v>
      </c>
      <c r="D41" s="50">
        <v>50000</v>
      </c>
      <c r="E41" s="51">
        <v>2100</v>
      </c>
      <c r="F41" s="52">
        <v>7</v>
      </c>
      <c r="G41" s="50">
        <f>E41*F41</f>
        <v>14700</v>
      </c>
      <c r="H41" s="51">
        <v>7500</v>
      </c>
      <c r="I41" s="52">
        <v>5</v>
      </c>
      <c r="J41" s="50">
        <f>H41*I41</f>
        <v>37500</v>
      </c>
      <c r="K41" s="679">
        <v>5000</v>
      </c>
      <c r="L41" s="50">
        <f>SUM(D41+G41+J41+K41)</f>
        <v>107200</v>
      </c>
    </row>
    <row r="42" spans="1:12" ht="18.75">
      <c r="A42" s="688"/>
      <c r="B42" s="49"/>
      <c r="C42" s="55"/>
      <c r="D42" s="50"/>
      <c r="E42" s="694"/>
      <c r="F42" s="52"/>
      <c r="G42" s="691"/>
      <c r="H42" s="51"/>
      <c r="I42" s="700"/>
      <c r="J42" s="50"/>
      <c r="K42" s="679"/>
      <c r="L42" s="50"/>
    </row>
    <row r="43" spans="1:12" ht="18.75">
      <c r="A43" s="688"/>
      <c r="B43" s="49"/>
      <c r="C43" s="55"/>
      <c r="D43" s="50"/>
      <c r="E43" s="694"/>
      <c r="F43" s="52"/>
      <c r="G43" s="691"/>
      <c r="H43" s="51"/>
      <c r="I43" s="700"/>
      <c r="J43" s="50"/>
      <c r="K43" s="679"/>
      <c r="L43" s="50"/>
    </row>
    <row r="44" spans="1:12" ht="18.75">
      <c r="A44" s="688"/>
      <c r="B44" s="49"/>
      <c r="C44" s="55"/>
      <c r="D44" s="50"/>
      <c r="E44" s="694"/>
      <c r="F44" s="52"/>
      <c r="G44" s="691"/>
      <c r="H44" s="51"/>
      <c r="I44" s="700"/>
      <c r="J44" s="50"/>
      <c r="K44" s="679"/>
      <c r="L44" s="50"/>
    </row>
    <row r="45" spans="1:12" ht="18.75">
      <c r="A45" s="688"/>
      <c r="B45" s="49"/>
      <c r="C45" s="55"/>
      <c r="D45" s="50"/>
      <c r="E45" s="694"/>
      <c r="F45" s="52"/>
      <c r="G45" s="691"/>
      <c r="H45" s="51"/>
      <c r="I45" s="700"/>
      <c r="J45" s="50"/>
      <c r="K45" s="679"/>
      <c r="L45" s="50"/>
    </row>
    <row r="46" spans="1:12" ht="18.75">
      <c r="A46" s="688"/>
      <c r="B46" s="49"/>
      <c r="C46" s="55"/>
      <c r="D46" s="50"/>
      <c r="E46" s="694"/>
      <c r="F46" s="52"/>
      <c r="G46" s="691"/>
      <c r="H46" s="51"/>
      <c r="I46" s="700"/>
      <c r="J46" s="50"/>
      <c r="K46" s="679"/>
      <c r="L46" s="50"/>
    </row>
    <row r="47" spans="1:12" ht="18.75">
      <c r="A47" s="688"/>
      <c r="B47" s="49"/>
      <c r="C47" s="55"/>
      <c r="D47" s="50"/>
      <c r="E47" s="694"/>
      <c r="F47" s="52"/>
      <c r="G47" s="691"/>
      <c r="H47" s="51"/>
      <c r="I47" s="700"/>
      <c r="J47" s="50"/>
      <c r="K47" s="679"/>
      <c r="L47" s="50"/>
    </row>
    <row r="48" spans="1:12" ht="18.75">
      <c r="A48" s="688"/>
      <c r="B48" s="49"/>
      <c r="C48" s="55"/>
      <c r="D48" s="50"/>
      <c r="E48" s="694"/>
      <c r="F48" s="52"/>
      <c r="G48" s="691"/>
      <c r="H48" s="51"/>
      <c r="I48" s="700"/>
      <c r="J48" s="50"/>
      <c r="K48" s="679"/>
      <c r="L48" s="50"/>
    </row>
    <row r="49" spans="1:12" ht="18.75">
      <c r="A49" s="688"/>
      <c r="B49" s="49"/>
      <c r="C49" s="55"/>
      <c r="D49" s="50"/>
      <c r="E49" s="694"/>
      <c r="F49" s="52"/>
      <c r="G49" s="691"/>
      <c r="H49" s="51"/>
      <c r="I49" s="700"/>
      <c r="J49" s="50"/>
      <c r="K49" s="679"/>
      <c r="L49" s="50"/>
    </row>
    <row r="50" spans="1:12" ht="18.75">
      <c r="A50" s="680"/>
      <c r="B50" s="14"/>
      <c r="C50" s="14"/>
      <c r="D50" s="681"/>
      <c r="E50" s="682"/>
      <c r="F50" s="681"/>
      <c r="G50" s="683"/>
      <c r="H50" s="681"/>
      <c r="I50" s="682"/>
      <c r="J50" s="681"/>
      <c r="K50" s="684"/>
      <c r="L50" s="681"/>
    </row>
  </sheetData>
  <mergeCells count="9">
    <mergeCell ref="M6:M9"/>
    <mergeCell ref="A2:M2"/>
    <mergeCell ref="C33:L33"/>
    <mergeCell ref="E34:G34"/>
    <mergeCell ref="H34:J34"/>
    <mergeCell ref="C6:K6"/>
    <mergeCell ref="D7:F7"/>
    <mergeCell ref="G7:I7"/>
    <mergeCell ref="L6:L9"/>
  </mergeCells>
  <pageMargins left="0.19685039370078741" right="0.19685039370078741" top="0.35433070866141736" bottom="0.15748031496062992" header="0.31496062992125984" footer="0.15748031496062992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20"/>
  <sheetViews>
    <sheetView zoomScaleNormal="100" workbookViewId="0">
      <selection activeCell="E18" sqref="E18"/>
    </sheetView>
  </sheetViews>
  <sheetFormatPr defaultColWidth="13.140625" defaultRowHeight="21"/>
  <cols>
    <col min="1" max="1" width="7.28515625" style="785" customWidth="1"/>
    <col min="2" max="2" width="60.5703125" style="785" customWidth="1"/>
    <col min="3" max="4" width="11" style="785" customWidth="1"/>
    <col min="5" max="5" width="14" style="785" customWidth="1"/>
    <col min="6" max="6" width="19.28515625" style="785" customWidth="1"/>
    <col min="7" max="16384" width="13.140625" style="785"/>
  </cols>
  <sheetData>
    <row r="1" spans="1:6">
      <c r="A1" s="1497" t="s">
        <v>673</v>
      </c>
      <c r="B1" s="1497"/>
      <c r="C1" s="1497"/>
      <c r="D1" s="1497"/>
      <c r="E1" s="1497"/>
      <c r="F1" s="1497"/>
    </row>
    <row r="2" spans="1:6" ht="23.25">
      <c r="A2" s="1498" t="s">
        <v>674</v>
      </c>
      <c r="B2" s="1498"/>
      <c r="C2" s="1498"/>
      <c r="D2" s="1498"/>
      <c r="E2" s="1498"/>
      <c r="F2" s="1498"/>
    </row>
    <row r="3" spans="1:6">
      <c r="A3" s="1499" t="s">
        <v>726</v>
      </c>
      <c r="B3" s="1499"/>
      <c r="C3" s="1222"/>
      <c r="D3" s="1222"/>
      <c r="E3" s="1222"/>
      <c r="F3" s="1222"/>
    </row>
    <row r="4" spans="1:6">
      <c r="A4" s="1223"/>
      <c r="B4" s="1223"/>
      <c r="C4" s="1224"/>
      <c r="D4" s="1224"/>
      <c r="E4" s="1224"/>
      <c r="F4" s="1224"/>
    </row>
    <row r="5" spans="1:6" ht="21" customHeight="1">
      <c r="A5" s="1500" t="s">
        <v>17</v>
      </c>
      <c r="B5" s="1500" t="s">
        <v>727</v>
      </c>
      <c r="C5" s="1503" t="s">
        <v>731</v>
      </c>
      <c r="D5" s="1492"/>
      <c r="E5" s="1500" t="s">
        <v>732</v>
      </c>
      <c r="F5" s="1500" t="s">
        <v>621</v>
      </c>
    </row>
    <row r="6" spans="1:6">
      <c r="A6" s="1501"/>
      <c r="B6" s="1501"/>
      <c r="C6" s="1507"/>
      <c r="D6" s="1494"/>
      <c r="E6" s="1501"/>
      <c r="F6" s="1501"/>
    </row>
    <row r="7" spans="1:6">
      <c r="A7" s="1502"/>
      <c r="B7" s="1502"/>
      <c r="C7" s="1328" t="s">
        <v>661</v>
      </c>
      <c r="D7" s="1292" t="s">
        <v>19</v>
      </c>
      <c r="E7" s="1502"/>
      <c r="F7" s="1502"/>
    </row>
    <row r="8" spans="1:6" ht="24" customHeight="1" thickBot="1">
      <c r="A8" s="1321"/>
      <c r="B8" s="1322" t="s">
        <v>37</v>
      </c>
      <c r="C8" s="1323"/>
      <c r="D8" s="1324"/>
      <c r="E8" s="1325">
        <f>SUM(E9:E17)</f>
        <v>0</v>
      </c>
      <c r="F8" s="1326"/>
    </row>
    <row r="9" spans="1:6" ht="24" customHeight="1" thickTop="1">
      <c r="A9" s="1294"/>
      <c r="B9" s="1299" t="s">
        <v>728</v>
      </c>
      <c r="C9" s="1312"/>
      <c r="D9" s="1314"/>
      <c r="E9" s="1225"/>
      <c r="F9" s="1315"/>
    </row>
    <row r="10" spans="1:6" ht="24" customHeight="1">
      <c r="A10" s="1295"/>
      <c r="B10" s="1300" t="s">
        <v>729</v>
      </c>
      <c r="C10" s="1303"/>
      <c r="D10" s="1307"/>
      <c r="E10" s="1226"/>
      <c r="F10" s="1316"/>
    </row>
    <row r="11" spans="1:6" ht="24" customHeight="1">
      <c r="A11" s="1295"/>
      <c r="B11" s="1300" t="s">
        <v>730</v>
      </c>
      <c r="C11" s="1303"/>
      <c r="D11" s="1307"/>
      <c r="E11" s="1226"/>
      <c r="F11" s="1316"/>
    </row>
    <row r="12" spans="1:6" ht="24" customHeight="1">
      <c r="A12" s="1295"/>
      <c r="B12" s="1300"/>
      <c r="C12" s="1303"/>
      <c r="D12" s="1307"/>
      <c r="E12" s="1226"/>
      <c r="F12" s="1316"/>
    </row>
    <row r="13" spans="1:6" ht="24" customHeight="1">
      <c r="A13" s="1295"/>
      <c r="B13" s="1300"/>
      <c r="C13" s="1303"/>
      <c r="D13" s="1307"/>
      <c r="E13" s="1226"/>
      <c r="F13" s="1316"/>
    </row>
    <row r="14" spans="1:6" ht="24" customHeight="1">
      <c r="A14" s="1295"/>
      <c r="B14" s="1300"/>
      <c r="C14" s="1303"/>
      <c r="D14" s="1307"/>
      <c r="E14" s="1226"/>
      <c r="F14" s="1316"/>
    </row>
    <row r="15" spans="1:6" ht="24" customHeight="1">
      <c r="A15" s="1295"/>
      <c r="B15" s="1300"/>
      <c r="C15" s="1303"/>
      <c r="D15" s="1307"/>
      <c r="E15" s="1226"/>
      <c r="F15" s="1316"/>
    </row>
    <row r="16" spans="1:6" ht="24" customHeight="1">
      <c r="A16" s="1295"/>
      <c r="B16" s="1300"/>
      <c r="C16" s="1303"/>
      <c r="D16" s="1307"/>
      <c r="E16" s="1226"/>
      <c r="F16" s="1316"/>
    </row>
    <row r="17" spans="1:6" ht="24" customHeight="1">
      <c r="A17" s="1296"/>
      <c r="B17" s="1301"/>
      <c r="C17" s="1304"/>
      <c r="D17" s="1308"/>
      <c r="E17" s="1331"/>
      <c r="F17" s="1317"/>
    </row>
    <row r="20" spans="1:6">
      <c r="B20" s="2"/>
    </row>
  </sheetData>
  <mergeCells count="8">
    <mergeCell ref="A1:F1"/>
    <mergeCell ref="A2:F2"/>
    <mergeCell ref="A3:B3"/>
    <mergeCell ref="A5:A7"/>
    <mergeCell ref="B5:B7"/>
    <mergeCell ref="C5:D6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A4" sqref="A4"/>
    </sheetView>
  </sheetViews>
  <sheetFormatPr defaultRowHeight="12.75"/>
  <cols>
    <col min="1" max="1" width="37.85546875" customWidth="1"/>
    <col min="2" max="3" width="8.7109375" customWidth="1"/>
    <col min="4" max="4" width="9.85546875" customWidth="1"/>
    <col min="5" max="5" width="11" customWidth="1"/>
    <col min="6" max="6" width="10.7109375" customWidth="1"/>
    <col min="9" max="9" width="13.5703125" customWidth="1"/>
    <col min="10" max="10" width="25.28515625" customWidth="1"/>
  </cols>
  <sheetData>
    <row r="1" spans="1:12" ht="27" customHeight="1">
      <c r="J1" s="678" t="s">
        <v>686</v>
      </c>
    </row>
    <row r="2" spans="1:12" ht="26.25">
      <c r="A2" s="1570" t="s">
        <v>675</v>
      </c>
      <c r="B2" s="1570"/>
      <c r="C2" s="1570"/>
      <c r="D2" s="1570"/>
      <c r="E2" s="1570"/>
      <c r="F2" s="1570"/>
      <c r="G2" s="1570"/>
      <c r="H2" s="1570"/>
      <c r="I2" s="1570"/>
      <c r="J2" s="1570"/>
    </row>
    <row r="3" spans="1:12" ht="15" customHeight="1">
      <c r="K3" s="1228"/>
      <c r="L3" s="1228"/>
    </row>
    <row r="4" spans="1:12" s="2" customFormat="1" ht="21">
      <c r="A4" s="1" t="s">
        <v>676</v>
      </c>
    </row>
    <row r="5" spans="1:12" s="2" customFormat="1" ht="21">
      <c r="A5" s="1"/>
    </row>
    <row r="6" spans="1:12" ht="21.75" customHeight="1">
      <c r="A6" s="1571" t="s">
        <v>39</v>
      </c>
      <c r="B6" s="1572" t="s">
        <v>265</v>
      </c>
      <c r="C6" s="1573"/>
      <c r="D6" s="1571" t="s">
        <v>317</v>
      </c>
      <c r="E6" s="1576" t="s">
        <v>677</v>
      </c>
      <c r="F6" s="1577"/>
      <c r="G6" s="1577"/>
      <c r="H6" s="1577"/>
      <c r="I6" s="1577"/>
      <c r="J6" s="1571" t="s">
        <v>678</v>
      </c>
    </row>
    <row r="7" spans="1:12" ht="35.25" customHeight="1">
      <c r="A7" s="1569"/>
      <c r="B7" s="1574"/>
      <c r="C7" s="1575"/>
      <c r="D7" s="1569"/>
      <c r="E7" s="1571" t="s">
        <v>679</v>
      </c>
      <c r="F7" s="1569" t="s">
        <v>680</v>
      </c>
      <c r="G7" s="1569" t="s">
        <v>681</v>
      </c>
      <c r="H7" s="1569" t="s">
        <v>682</v>
      </c>
      <c r="I7" s="1569" t="s">
        <v>683</v>
      </c>
      <c r="J7" s="1569"/>
    </row>
    <row r="8" spans="1:12" ht="30.75" customHeight="1">
      <c r="A8" s="1569"/>
      <c r="B8" s="1229" t="s">
        <v>229</v>
      </c>
      <c r="C8" s="1229" t="s">
        <v>308</v>
      </c>
      <c r="D8" s="1229" t="s">
        <v>229</v>
      </c>
      <c r="E8" s="1578"/>
      <c r="F8" s="1569"/>
      <c r="G8" s="1569"/>
      <c r="H8" s="1569"/>
      <c r="I8" s="1569"/>
      <c r="J8" s="1569"/>
    </row>
    <row r="9" spans="1:12" ht="19.5" thickBot="1">
      <c r="A9" s="1230" t="s">
        <v>37</v>
      </c>
      <c r="B9" s="1231"/>
      <c r="C9" s="1232"/>
      <c r="D9" s="1231"/>
      <c r="E9" s="1233"/>
      <c r="F9" s="1233"/>
      <c r="G9" s="1233"/>
      <c r="H9" s="1234"/>
      <c r="I9" s="1235">
        <f>I10+I17</f>
        <v>0</v>
      </c>
      <c r="J9" s="1234"/>
    </row>
    <row r="10" spans="1:12" s="1243" customFormat="1" ht="19.5" thickTop="1">
      <c r="A10" s="1236" t="s">
        <v>684</v>
      </c>
      <c r="B10" s="1237"/>
      <c r="C10" s="1238"/>
      <c r="D10" s="1237"/>
      <c r="E10" s="1239"/>
      <c r="F10" s="1239"/>
      <c r="G10" s="1239"/>
      <c r="H10" s="1240"/>
      <c r="I10" s="1241">
        <f>SUM(I11:I16)</f>
        <v>0</v>
      </c>
      <c r="J10" s="1242"/>
    </row>
    <row r="11" spans="1:12" s="1243" customFormat="1" ht="18.75">
      <c r="A11" s="1244"/>
      <c r="B11" s="1245"/>
      <c r="C11" s="1246"/>
      <c r="D11" s="1245"/>
      <c r="E11" s="1247"/>
      <c r="F11" s="1247"/>
      <c r="G11" s="1247"/>
      <c r="H11" s="1248"/>
      <c r="I11" s="1249"/>
      <c r="J11" s="1250"/>
    </row>
    <row r="12" spans="1:12" s="1243" customFormat="1" ht="18.75">
      <c r="A12" s="1251"/>
      <c r="B12" s="1252"/>
      <c r="C12" s="1253"/>
      <c r="D12" s="1254"/>
      <c r="E12" s="1255"/>
      <c r="F12" s="1255"/>
      <c r="G12" s="1255"/>
      <c r="H12" s="1256"/>
      <c r="I12" s="1257"/>
      <c r="J12" s="1258"/>
    </row>
    <row r="13" spans="1:12" s="1243" customFormat="1" ht="18.75">
      <c r="A13" s="1259"/>
      <c r="B13" s="1260"/>
      <c r="C13" s="1261"/>
      <c r="D13" s="1262"/>
      <c r="E13" s="1263"/>
      <c r="F13" s="1263"/>
      <c r="G13" s="1263"/>
      <c r="H13" s="1264"/>
      <c r="I13" s="1265"/>
      <c r="J13" s="1258"/>
    </row>
    <row r="14" spans="1:12" s="1243" customFormat="1" ht="18.75">
      <c r="A14" s="1266"/>
      <c r="B14" s="1260"/>
      <c r="C14" s="1261"/>
      <c r="D14" s="1262"/>
      <c r="E14" s="1263"/>
      <c r="F14" s="1263"/>
      <c r="G14" s="1263"/>
      <c r="H14" s="1267"/>
      <c r="I14" s="1268"/>
      <c r="J14" s="1258"/>
    </row>
    <row r="15" spans="1:12" s="1243" customFormat="1" ht="18.75">
      <c r="A15" s="1266"/>
      <c r="B15" s="1260"/>
      <c r="C15" s="1261"/>
      <c r="D15" s="1262"/>
      <c r="E15" s="1263"/>
      <c r="F15" s="1263"/>
      <c r="G15" s="1263"/>
      <c r="H15" s="1267"/>
      <c r="I15" s="1268"/>
      <c r="J15" s="1258"/>
    </row>
    <row r="16" spans="1:12" s="1243" customFormat="1" ht="18.75">
      <c r="A16" s="1259"/>
      <c r="B16" s="1260"/>
      <c r="C16" s="1261"/>
      <c r="D16" s="1262"/>
      <c r="E16" s="1263"/>
      <c r="F16" s="1263"/>
      <c r="G16" s="1263"/>
      <c r="H16" s="1264"/>
      <c r="I16" s="1265"/>
      <c r="J16" s="1269"/>
    </row>
    <row r="17" spans="1:10" s="1243" customFormat="1" ht="18.75" customHeight="1">
      <c r="A17" s="1236" t="s">
        <v>685</v>
      </c>
      <c r="B17" s="1237"/>
      <c r="C17" s="1238"/>
      <c r="D17" s="1237"/>
      <c r="E17" s="1239"/>
      <c r="F17" s="1239"/>
      <c r="G17" s="1239"/>
      <c r="H17" s="1240"/>
      <c r="I17" s="1241">
        <f>SUM(I18:I22)</f>
        <v>0</v>
      </c>
      <c r="J17" s="1270"/>
    </row>
    <row r="18" spans="1:10" s="1243" customFormat="1" ht="19.5">
      <c r="A18" s="1271"/>
      <c r="B18" s="1260"/>
      <c r="C18" s="1261"/>
      <c r="D18" s="1262"/>
      <c r="E18" s="1263"/>
      <c r="F18" s="1263"/>
      <c r="G18" s="1263"/>
      <c r="H18" s="1267"/>
      <c r="I18" s="1268"/>
      <c r="J18" s="1272"/>
    </row>
    <row r="19" spans="1:10" s="1243" customFormat="1" ht="19.5">
      <c r="A19" s="1271"/>
      <c r="B19" s="1273"/>
      <c r="C19" s="1261"/>
      <c r="D19" s="1274"/>
      <c r="E19" s="1263"/>
      <c r="F19" s="1263"/>
      <c r="G19" s="1263"/>
      <c r="H19" s="1275"/>
      <c r="I19" s="1268"/>
      <c r="J19" s="1276"/>
    </row>
    <row r="20" spans="1:10" s="1243" customFormat="1" ht="18.75" customHeight="1">
      <c r="A20" s="1259"/>
      <c r="B20" s="1260"/>
      <c r="C20" s="1261"/>
      <c r="D20" s="1262"/>
      <c r="E20" s="1263"/>
      <c r="F20" s="1263"/>
      <c r="G20" s="1263"/>
      <c r="H20" s="1264"/>
      <c r="I20" s="1265"/>
      <c r="J20" s="1276"/>
    </row>
    <row r="21" spans="1:10" s="1243" customFormat="1" ht="19.5">
      <c r="A21" s="1271"/>
      <c r="B21" s="1260"/>
      <c r="C21" s="1261"/>
      <c r="D21" s="1262"/>
      <c r="E21" s="1263"/>
      <c r="F21" s="1263"/>
      <c r="G21" s="1263"/>
      <c r="H21" s="1264"/>
      <c r="I21" s="1268"/>
      <c r="J21" s="1276"/>
    </row>
    <row r="22" spans="1:10" s="1243" customFormat="1" ht="19.5">
      <c r="A22" s="1277"/>
      <c r="B22" s="1278"/>
      <c r="C22" s="1279"/>
      <c r="D22" s="1280"/>
      <c r="E22" s="1281"/>
      <c r="F22" s="1281"/>
      <c r="G22" s="1281"/>
      <c r="H22" s="1282"/>
      <c r="I22" s="1283"/>
      <c r="J22" s="1284"/>
    </row>
    <row r="23" spans="1:10" s="1243" customFormat="1" ht="19.5">
      <c r="A23" s="1351"/>
      <c r="B23" s="1352"/>
      <c r="C23" s="1353"/>
      <c r="D23" s="1354"/>
      <c r="E23" s="1355"/>
      <c r="F23" s="1355"/>
      <c r="G23" s="1355"/>
      <c r="H23" s="1356"/>
      <c r="I23" s="1357"/>
      <c r="J23" s="1358"/>
    </row>
    <row r="24" spans="1:10" s="1243" customFormat="1" ht="21">
      <c r="A24" s="1" t="s">
        <v>734</v>
      </c>
      <c r="B24" s="2"/>
    </row>
    <row r="25" spans="1:10" s="1243" customFormat="1" ht="21">
      <c r="A25" s="2"/>
    </row>
  </sheetData>
  <mergeCells count="11">
    <mergeCell ref="I7:I8"/>
    <mergeCell ref="A2:J2"/>
    <mergeCell ref="A6:A8"/>
    <mergeCell ref="B6:C7"/>
    <mergeCell ref="D6:D7"/>
    <mergeCell ref="E6:I6"/>
    <mergeCell ref="J6:J8"/>
    <mergeCell ref="E7:E8"/>
    <mergeCell ref="F7:F8"/>
    <mergeCell ref="G7:G8"/>
    <mergeCell ref="H7:H8"/>
  </mergeCells>
  <pageMargins left="0.19685039370078741" right="0.19685039370078741" top="0.74803149606299213" bottom="0.39370078740157483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C000"/>
  </sheetPr>
  <dimension ref="A1:Q67"/>
  <sheetViews>
    <sheetView view="pageBreakPreview" topLeftCell="A5" zoomScale="90" zoomScaleNormal="100" zoomScaleSheetLayoutView="90" workbookViewId="0">
      <selection activeCell="B38" sqref="B38:B41"/>
    </sheetView>
  </sheetViews>
  <sheetFormatPr defaultRowHeight="21"/>
  <cols>
    <col min="1" max="1" width="39.42578125" style="209" customWidth="1"/>
    <col min="2" max="2" width="10" style="1221" customWidth="1"/>
    <col min="3" max="3" width="10.7109375" style="1221" customWidth="1"/>
    <col min="4" max="4" width="6" style="1221" customWidth="1"/>
    <col min="5" max="9" width="6.5703125" style="209" customWidth="1"/>
    <col min="10" max="10" width="8.85546875" style="209" customWidth="1"/>
    <col min="11" max="11" width="6.28515625" style="209" customWidth="1"/>
    <col min="12" max="12" width="9" style="209" customWidth="1"/>
    <col min="13" max="13" width="6.140625" style="209" customWidth="1"/>
    <col min="14" max="14" width="8.85546875" style="209" customWidth="1"/>
    <col min="15" max="15" width="8.5703125" style="209" customWidth="1"/>
    <col min="16" max="16" width="9.42578125" style="209" customWidth="1"/>
    <col min="17" max="17" width="10.85546875" style="209" customWidth="1"/>
    <col min="18" max="16384" width="9.140625" style="209"/>
  </cols>
  <sheetData>
    <row r="1" spans="1:17">
      <c r="Q1" s="1285" t="s">
        <v>611</v>
      </c>
    </row>
    <row r="2" spans="1:17">
      <c r="A2" s="1582" t="s">
        <v>623</v>
      </c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</row>
    <row r="3" spans="1:17">
      <c r="A3" s="1589" t="s">
        <v>676</v>
      </c>
      <c r="B3" s="1589"/>
      <c r="C3" s="1589"/>
      <c r="D3" s="1589"/>
      <c r="E3" s="1589"/>
      <c r="F3" s="1589"/>
      <c r="G3" s="1589"/>
      <c r="H3" s="1589"/>
      <c r="I3" s="1589"/>
      <c r="J3" s="1589"/>
      <c r="K3" s="1589"/>
      <c r="L3" s="1589"/>
      <c r="M3" s="1589"/>
      <c r="N3" s="1589"/>
      <c r="O3" s="1589"/>
      <c r="P3" s="1589"/>
      <c r="Q3" s="1589"/>
    </row>
    <row r="4" spans="1:17">
      <c r="A4" s="1590" t="s">
        <v>39</v>
      </c>
      <c r="B4" s="1593" t="s">
        <v>265</v>
      </c>
      <c r="C4" s="1594"/>
      <c r="D4" s="1595" t="s">
        <v>624</v>
      </c>
      <c r="E4" s="1594" t="s">
        <v>625</v>
      </c>
      <c r="F4" s="1598"/>
      <c r="G4" s="1598"/>
      <c r="H4" s="1598"/>
      <c r="I4" s="1598"/>
      <c r="J4" s="1598"/>
      <c r="K4" s="1598"/>
      <c r="L4" s="1598"/>
      <c r="M4" s="1598"/>
      <c r="N4" s="1598"/>
      <c r="O4" s="1598"/>
      <c r="P4" s="1598"/>
      <c r="Q4" s="1598"/>
    </row>
    <row r="5" spans="1:17">
      <c r="A5" s="1591"/>
      <c r="B5" s="1599" t="s">
        <v>626</v>
      </c>
      <c r="C5" s="1599" t="s">
        <v>627</v>
      </c>
      <c r="D5" s="1596"/>
      <c r="E5" s="1585" t="s">
        <v>628</v>
      </c>
      <c r="F5" s="1585" t="s">
        <v>629</v>
      </c>
      <c r="G5" s="1585" t="s">
        <v>630</v>
      </c>
      <c r="H5" s="1585" t="s">
        <v>631</v>
      </c>
      <c r="I5" s="1602" t="s">
        <v>632</v>
      </c>
      <c r="J5" s="1602"/>
      <c r="K5" s="1583" t="s">
        <v>633</v>
      </c>
      <c r="L5" s="1583"/>
      <c r="M5" s="1584" t="s">
        <v>634</v>
      </c>
      <c r="N5" s="1583"/>
      <c r="O5" s="1585" t="s">
        <v>635</v>
      </c>
      <c r="P5" s="1585"/>
      <c r="Q5" s="1586" t="s">
        <v>37</v>
      </c>
    </row>
    <row r="6" spans="1:17">
      <c r="A6" s="1591"/>
      <c r="B6" s="1600"/>
      <c r="C6" s="1600"/>
      <c r="D6" s="1596"/>
      <c r="E6" s="1585"/>
      <c r="F6" s="1585"/>
      <c r="G6" s="1585"/>
      <c r="H6" s="1585"/>
      <c r="I6" s="1128" t="s">
        <v>613</v>
      </c>
      <c r="J6" s="1128" t="s">
        <v>71</v>
      </c>
      <c r="K6" s="1128" t="s">
        <v>613</v>
      </c>
      <c r="L6" s="1128" t="s">
        <v>71</v>
      </c>
      <c r="M6" s="1128" t="s">
        <v>613</v>
      </c>
      <c r="N6" s="1128" t="s">
        <v>71</v>
      </c>
      <c r="O6" s="1128" t="s">
        <v>613</v>
      </c>
      <c r="P6" s="1128" t="s">
        <v>71</v>
      </c>
      <c r="Q6" s="1587"/>
    </row>
    <row r="7" spans="1:17">
      <c r="A7" s="1591"/>
      <c r="B7" s="1600"/>
      <c r="C7" s="1600"/>
      <c r="D7" s="1596"/>
      <c r="E7" s="1129">
        <v>1</v>
      </c>
      <c r="F7" s="1129">
        <v>2</v>
      </c>
      <c r="G7" s="1129">
        <v>3</v>
      </c>
      <c r="H7" s="1129">
        <v>4</v>
      </c>
      <c r="I7" s="1129">
        <v>5</v>
      </c>
      <c r="J7" s="1130">
        <v>6</v>
      </c>
      <c r="K7" s="1129">
        <v>7</v>
      </c>
      <c r="L7" s="1130">
        <v>8</v>
      </c>
      <c r="M7" s="1129">
        <v>9</v>
      </c>
      <c r="N7" s="1130">
        <v>10</v>
      </c>
      <c r="O7" s="1129">
        <v>11</v>
      </c>
      <c r="P7" s="1130">
        <v>12</v>
      </c>
      <c r="Q7" s="1130">
        <v>13</v>
      </c>
    </row>
    <row r="8" spans="1:17">
      <c r="A8" s="1592"/>
      <c r="B8" s="1601"/>
      <c r="C8" s="1601"/>
      <c r="D8" s="1597"/>
      <c r="E8" s="1131"/>
      <c r="F8" s="1132"/>
      <c r="G8" s="1133"/>
      <c r="H8" s="1134"/>
      <c r="I8" s="1135"/>
      <c r="J8" s="1136" t="s">
        <v>636</v>
      </c>
      <c r="K8" s="1137"/>
      <c r="L8" s="1136" t="s">
        <v>637</v>
      </c>
      <c r="M8" s="1138"/>
      <c r="N8" s="1136" t="s">
        <v>638</v>
      </c>
      <c r="O8" s="1139"/>
      <c r="P8" s="1136" t="s">
        <v>639</v>
      </c>
      <c r="Q8" s="1140" t="s">
        <v>640</v>
      </c>
    </row>
    <row r="9" spans="1:17" ht="21" customHeight="1" thickBot="1">
      <c r="A9" s="1359" t="s">
        <v>37</v>
      </c>
      <c r="B9" s="1141"/>
      <c r="C9" s="1142"/>
      <c r="D9" s="1143"/>
      <c r="E9" s="1144"/>
      <c r="F9" s="1145"/>
      <c r="G9" s="1146"/>
      <c r="H9" s="1147"/>
      <c r="I9" s="1148"/>
      <c r="J9" s="1149"/>
      <c r="K9" s="1150"/>
      <c r="L9" s="1149"/>
      <c r="M9" s="1151"/>
      <c r="N9" s="1149"/>
      <c r="O9" s="1152"/>
      <c r="P9" s="1149"/>
      <c r="Q9" s="1153">
        <f>Q10+Q21+Q25+Q30</f>
        <v>0</v>
      </c>
    </row>
    <row r="10" spans="1:17" ht="21" customHeight="1" thickTop="1">
      <c r="A10" s="1360" t="s">
        <v>641</v>
      </c>
      <c r="B10" s="1154"/>
      <c r="C10" s="1155"/>
      <c r="D10" s="1156"/>
      <c r="E10" s="1157"/>
      <c r="F10" s="1157"/>
      <c r="G10" s="1157"/>
      <c r="H10" s="1157"/>
      <c r="I10" s="1157"/>
      <c r="J10" s="1158">
        <f>J11+J16</f>
        <v>0</v>
      </c>
      <c r="K10" s="1159"/>
      <c r="L10" s="1158">
        <f>L11+L16</f>
        <v>0</v>
      </c>
      <c r="M10" s="1159"/>
      <c r="N10" s="1158">
        <f>N11+N16</f>
        <v>0</v>
      </c>
      <c r="O10" s="1159"/>
      <c r="P10" s="1158">
        <f>P11+P16</f>
        <v>0</v>
      </c>
      <c r="Q10" s="1158">
        <f>SUM(I10:P10)</f>
        <v>0</v>
      </c>
    </row>
    <row r="11" spans="1:17" ht="21" customHeight="1">
      <c r="A11" s="1579" t="s">
        <v>736</v>
      </c>
      <c r="B11" s="1160"/>
      <c r="C11" s="1161"/>
      <c r="D11" s="1162"/>
      <c r="E11" s="1163">
        <f>SUM(E12:E15)</f>
        <v>0</v>
      </c>
      <c r="F11" s="1164"/>
      <c r="G11" s="1164"/>
      <c r="H11" s="1164"/>
      <c r="I11" s="1164"/>
      <c r="J11" s="1165">
        <f>SUM(J12:J15)</f>
        <v>0</v>
      </c>
      <c r="K11" s="1166"/>
      <c r="L11" s="1165">
        <f t="shared" ref="L11" si="0">SUM(L12:L15)</f>
        <v>0</v>
      </c>
      <c r="M11" s="1166"/>
      <c r="N11" s="1165">
        <f t="shared" ref="N11" si="1">SUM(N12:N15)</f>
        <v>0</v>
      </c>
      <c r="O11" s="1166"/>
      <c r="P11" s="1165">
        <f t="shared" ref="P11" si="2">SUM(P12:P15)</f>
        <v>0</v>
      </c>
      <c r="Q11" s="1165">
        <f>SUM(I11:P11)</f>
        <v>0</v>
      </c>
    </row>
    <row r="12" spans="1:17" ht="21" customHeight="1">
      <c r="A12" s="1580"/>
      <c r="B12" s="1167"/>
      <c r="C12" s="1167"/>
      <c r="D12" s="1168" t="s">
        <v>494</v>
      </c>
      <c r="E12" s="1169"/>
      <c r="F12" s="1169"/>
      <c r="G12" s="1169"/>
      <c r="H12" s="1169"/>
      <c r="I12" s="1169">
        <v>240</v>
      </c>
      <c r="J12" s="1170">
        <f>E12*F12*G12*H12*I12</f>
        <v>0</v>
      </c>
      <c r="K12" s="1170">
        <v>1000</v>
      </c>
      <c r="L12" s="1170">
        <f>E12*F12*G12*H12*K12</f>
        <v>0</v>
      </c>
      <c r="M12" s="1170">
        <v>1000</v>
      </c>
      <c r="N12" s="1170">
        <f>E12*F12*G12*H12*M12</f>
        <v>0</v>
      </c>
      <c r="O12" s="1170">
        <v>1000</v>
      </c>
      <c r="P12" s="1170">
        <f>E12*O12</f>
        <v>0</v>
      </c>
      <c r="Q12" s="1171"/>
    </row>
    <row r="13" spans="1:17" ht="21" customHeight="1">
      <c r="A13" s="1361"/>
      <c r="B13" s="1167"/>
      <c r="C13" s="1167"/>
      <c r="D13" s="550" t="s">
        <v>579</v>
      </c>
      <c r="E13" s="1172"/>
      <c r="F13" s="1172"/>
      <c r="G13" s="1172"/>
      <c r="H13" s="1172"/>
      <c r="I13" s="1169">
        <v>240</v>
      </c>
      <c r="J13" s="1170">
        <f t="shared" ref="J13:J15" si="3">E13*F13*G13*H13*I13</f>
        <v>0</v>
      </c>
      <c r="K13" s="1170">
        <v>1000</v>
      </c>
      <c r="L13" s="1170">
        <f t="shared" ref="L13:L15" si="4">E13*F13*G13*H13*K13</f>
        <v>0</v>
      </c>
      <c r="M13" s="1170">
        <v>1000</v>
      </c>
      <c r="N13" s="1170">
        <f t="shared" ref="N13:N15" si="5">E13*F13*G13*H13*M13</f>
        <v>0</v>
      </c>
      <c r="O13" s="1170">
        <v>2000</v>
      </c>
      <c r="P13" s="1170">
        <f t="shared" ref="P13:P15" si="6">E13*O13</f>
        <v>0</v>
      </c>
      <c r="Q13" s="1173"/>
    </row>
    <row r="14" spans="1:17" ht="21" customHeight="1">
      <c r="A14" s="1361"/>
      <c r="B14" s="1167"/>
      <c r="C14" s="1167"/>
      <c r="D14" s="550" t="s">
        <v>580</v>
      </c>
      <c r="E14" s="1172"/>
      <c r="F14" s="1172"/>
      <c r="G14" s="1172"/>
      <c r="H14" s="1172"/>
      <c r="I14" s="1169">
        <v>240</v>
      </c>
      <c r="J14" s="1170">
        <f t="shared" si="3"/>
        <v>0</v>
      </c>
      <c r="K14" s="1170">
        <v>1000</v>
      </c>
      <c r="L14" s="1170">
        <f t="shared" si="4"/>
        <v>0</v>
      </c>
      <c r="M14" s="1170">
        <v>1000</v>
      </c>
      <c r="N14" s="1170">
        <f t="shared" si="5"/>
        <v>0</v>
      </c>
      <c r="O14" s="1170">
        <v>3000</v>
      </c>
      <c r="P14" s="1170">
        <f t="shared" si="6"/>
        <v>0</v>
      </c>
      <c r="Q14" s="1173"/>
    </row>
    <row r="15" spans="1:17" ht="21" customHeight="1">
      <c r="A15" s="1362"/>
      <c r="B15" s="1174"/>
      <c r="C15" s="1167"/>
      <c r="D15" s="1175" t="s">
        <v>581</v>
      </c>
      <c r="E15" s="1176"/>
      <c r="F15" s="1176"/>
      <c r="G15" s="1176"/>
      <c r="H15" s="1176"/>
      <c r="I15" s="1177">
        <v>240</v>
      </c>
      <c r="J15" s="1178">
        <f t="shared" si="3"/>
        <v>0</v>
      </c>
      <c r="K15" s="1178">
        <v>1000</v>
      </c>
      <c r="L15" s="1170">
        <f t="shared" si="4"/>
        <v>0</v>
      </c>
      <c r="M15" s="1178">
        <v>1000</v>
      </c>
      <c r="N15" s="1178">
        <f t="shared" si="5"/>
        <v>0</v>
      </c>
      <c r="O15" s="1178">
        <v>5000</v>
      </c>
      <c r="P15" s="1178">
        <f t="shared" si="6"/>
        <v>0</v>
      </c>
      <c r="Q15" s="1179"/>
    </row>
    <row r="16" spans="1:17" ht="21" customHeight="1">
      <c r="A16" s="1579" t="s">
        <v>642</v>
      </c>
      <c r="B16" s="1180"/>
      <c r="C16" s="1180"/>
      <c r="D16" s="1181"/>
      <c r="E16" s="1163">
        <f>SUM(E17:E20)</f>
        <v>0</v>
      </c>
      <c r="F16" s="1164"/>
      <c r="G16" s="1164"/>
      <c r="H16" s="1164"/>
      <c r="I16" s="1164"/>
      <c r="J16" s="1165">
        <f>SUM(J17:J20)</f>
        <v>0</v>
      </c>
      <c r="K16" s="1166"/>
      <c r="L16" s="1165">
        <f t="shared" ref="L16" si="7">SUM(L17:L20)</f>
        <v>0</v>
      </c>
      <c r="M16" s="1166"/>
      <c r="N16" s="1165">
        <f t="shared" ref="N16" si="8">SUM(N17:N20)</f>
        <v>0</v>
      </c>
      <c r="O16" s="1166"/>
      <c r="P16" s="1165">
        <f t="shared" ref="P16" si="9">SUM(P17:P20)</f>
        <v>0</v>
      </c>
      <c r="Q16" s="1165">
        <f>SUM(I16:P16)</f>
        <v>0</v>
      </c>
    </row>
    <row r="17" spans="1:17" ht="21" customHeight="1">
      <c r="A17" s="1580"/>
      <c r="B17" s="1167"/>
      <c r="C17" s="1167"/>
      <c r="D17" s="1168" t="s">
        <v>494</v>
      </c>
      <c r="E17" s="1169"/>
      <c r="F17" s="1169"/>
      <c r="G17" s="1169"/>
      <c r="H17" s="1169"/>
      <c r="I17" s="1169">
        <v>240</v>
      </c>
      <c r="J17" s="1170">
        <f>E17*F17*G17*H17*I17</f>
        <v>0</v>
      </c>
      <c r="K17" s="1170">
        <v>1000</v>
      </c>
      <c r="L17" s="1170">
        <f>K17*E17*F17*G17*H17</f>
        <v>0</v>
      </c>
      <c r="M17" s="1170">
        <v>1000</v>
      </c>
      <c r="N17" s="1170">
        <f>E17*F17*G17*H17*M17</f>
        <v>0</v>
      </c>
      <c r="O17" s="1170">
        <v>1000</v>
      </c>
      <c r="P17" s="1170">
        <f>E17*O17</f>
        <v>0</v>
      </c>
      <c r="Q17" s="1171"/>
    </row>
    <row r="18" spans="1:17" ht="21" customHeight="1">
      <c r="A18" s="1361"/>
      <c r="B18" s="1167"/>
      <c r="C18" s="1167"/>
      <c r="D18" s="550" t="s">
        <v>579</v>
      </c>
      <c r="E18" s="1172"/>
      <c r="F18" s="1172"/>
      <c r="G18" s="1172"/>
      <c r="H18" s="1172"/>
      <c r="I18" s="1169">
        <v>240</v>
      </c>
      <c r="J18" s="1170">
        <f t="shared" ref="J18:J20" si="10">E18*F18*G18*H18*I18</f>
        <v>0</v>
      </c>
      <c r="K18" s="1170">
        <v>1000</v>
      </c>
      <c r="L18" s="1170">
        <f t="shared" ref="L18:L20" si="11">K18*E18*F18*G18*H18</f>
        <v>0</v>
      </c>
      <c r="M18" s="1170">
        <v>1000</v>
      </c>
      <c r="N18" s="1170">
        <f t="shared" ref="N18:N20" si="12">E18*F18*G18*H18*M18</f>
        <v>0</v>
      </c>
      <c r="O18" s="1170">
        <v>2000</v>
      </c>
      <c r="P18" s="1170">
        <f t="shared" ref="P18:P20" si="13">E18*O18</f>
        <v>0</v>
      </c>
      <c r="Q18" s="1173"/>
    </row>
    <row r="19" spans="1:17" ht="21" customHeight="1">
      <c r="A19" s="1361"/>
      <c r="B19" s="1167"/>
      <c r="C19" s="1167"/>
      <c r="D19" s="550" t="s">
        <v>580</v>
      </c>
      <c r="E19" s="1172"/>
      <c r="F19" s="1172"/>
      <c r="G19" s="1172"/>
      <c r="H19" s="1172"/>
      <c r="I19" s="1169">
        <v>240</v>
      </c>
      <c r="J19" s="1170">
        <f t="shared" si="10"/>
        <v>0</v>
      </c>
      <c r="K19" s="1170">
        <v>1000</v>
      </c>
      <c r="L19" s="1170">
        <f t="shared" si="11"/>
        <v>0</v>
      </c>
      <c r="M19" s="1170">
        <v>1000</v>
      </c>
      <c r="N19" s="1170">
        <f t="shared" si="12"/>
        <v>0</v>
      </c>
      <c r="O19" s="1170">
        <v>3000</v>
      </c>
      <c r="P19" s="1170">
        <f t="shared" si="13"/>
        <v>0</v>
      </c>
      <c r="Q19" s="1173"/>
    </row>
    <row r="20" spans="1:17" ht="21" customHeight="1">
      <c r="A20" s="1362"/>
      <c r="B20" s="1167"/>
      <c r="C20" s="1167"/>
      <c r="D20" s="1175" t="s">
        <v>581</v>
      </c>
      <c r="E20" s="1176"/>
      <c r="F20" s="1176"/>
      <c r="G20" s="1176"/>
      <c r="H20" s="1176"/>
      <c r="I20" s="1169">
        <v>240</v>
      </c>
      <c r="J20" s="1170">
        <f t="shared" si="10"/>
        <v>0</v>
      </c>
      <c r="K20" s="1170">
        <v>1000</v>
      </c>
      <c r="L20" s="1170">
        <f t="shared" si="11"/>
        <v>0</v>
      </c>
      <c r="M20" s="1170">
        <v>1000</v>
      </c>
      <c r="N20" s="1170">
        <f t="shared" si="12"/>
        <v>0</v>
      </c>
      <c r="O20" s="1170">
        <v>5000</v>
      </c>
      <c r="P20" s="1170">
        <f t="shared" si="13"/>
        <v>0</v>
      </c>
      <c r="Q20" s="1173"/>
    </row>
    <row r="21" spans="1:17" ht="21" customHeight="1">
      <c r="A21" s="1206" t="s">
        <v>643</v>
      </c>
      <c r="B21" s="1180"/>
      <c r="C21" s="1180"/>
      <c r="D21" s="1181"/>
      <c r="E21" s="1182">
        <f>SUM(E22:E24)</f>
        <v>0</v>
      </c>
      <c r="F21" s="1183"/>
      <c r="G21" s="1183"/>
      <c r="H21" s="1183"/>
      <c r="I21" s="1184"/>
      <c r="J21" s="1184"/>
      <c r="K21" s="1184"/>
      <c r="L21" s="1184"/>
      <c r="M21" s="1184"/>
      <c r="N21" s="1184"/>
      <c r="O21" s="1184"/>
      <c r="P21" s="1185">
        <f>SUM(P22:P24)</f>
        <v>0</v>
      </c>
      <c r="Q21" s="1186">
        <f>SUM(J21:P21)</f>
        <v>0</v>
      </c>
    </row>
    <row r="22" spans="1:17" ht="21" customHeight="1">
      <c r="A22" s="1363" t="s">
        <v>644</v>
      </c>
      <c r="B22" s="1187"/>
      <c r="C22" s="1187"/>
      <c r="D22" s="1188"/>
      <c r="E22" s="1189"/>
      <c r="F22" s="1190"/>
      <c r="G22" s="1190"/>
      <c r="H22" s="1191">
        <v>1</v>
      </c>
      <c r="I22" s="1192"/>
      <c r="J22" s="1192"/>
      <c r="K22" s="1192"/>
      <c r="L22" s="1192"/>
      <c r="M22" s="1192"/>
      <c r="N22" s="1192"/>
      <c r="O22" s="1193">
        <v>1875</v>
      </c>
      <c r="P22" s="1194">
        <f>E22*F22*G22*H22*O22</f>
        <v>0</v>
      </c>
      <c r="Q22" s="1192"/>
    </row>
    <row r="23" spans="1:17" ht="21" customHeight="1">
      <c r="A23" s="1364" t="s">
        <v>645</v>
      </c>
      <c r="B23" s="1195"/>
      <c r="C23" s="1195"/>
      <c r="D23" s="1175"/>
      <c r="E23" s="1196"/>
      <c r="F23" s="1197"/>
      <c r="G23" s="1197"/>
      <c r="H23" s="1198">
        <v>1</v>
      </c>
      <c r="I23" s="1192"/>
      <c r="J23" s="1192"/>
      <c r="K23" s="1192"/>
      <c r="L23" s="1192"/>
      <c r="M23" s="1192"/>
      <c r="N23" s="1192"/>
      <c r="O23" s="1193">
        <v>3000</v>
      </c>
      <c r="P23" s="1194">
        <f t="shared" ref="P23:P24" si="14">E23*F23*G23*H23*O23</f>
        <v>0</v>
      </c>
      <c r="Q23" s="1192"/>
    </row>
    <row r="24" spans="1:17" ht="21" customHeight="1">
      <c r="A24" s="1365" t="s">
        <v>646</v>
      </c>
      <c r="B24" s="1199"/>
      <c r="C24" s="1199"/>
      <c r="D24" s="1175"/>
      <c r="E24" s="1200"/>
      <c r="F24" s="1198"/>
      <c r="G24" s="1198"/>
      <c r="H24" s="1198">
        <v>1</v>
      </c>
      <c r="I24" s="1192"/>
      <c r="J24" s="1192"/>
      <c r="K24" s="1192"/>
      <c r="L24" s="1192"/>
      <c r="M24" s="1192"/>
      <c r="N24" s="1192"/>
      <c r="O24" s="1193">
        <v>1500</v>
      </c>
      <c r="P24" s="1194">
        <f t="shared" si="14"/>
        <v>0</v>
      </c>
      <c r="Q24" s="1192"/>
    </row>
    <row r="25" spans="1:17" ht="21" customHeight="1">
      <c r="A25" s="1206" t="s">
        <v>647</v>
      </c>
      <c r="B25" s="1180"/>
      <c r="C25" s="1180"/>
      <c r="D25" s="1181"/>
      <c r="E25" s="1163">
        <f>SUM(E26:E29)</f>
        <v>0</v>
      </c>
      <c r="F25" s="1164"/>
      <c r="G25" s="1164"/>
      <c r="H25" s="1164"/>
      <c r="I25" s="1164"/>
      <c r="J25" s="1166"/>
      <c r="K25" s="1166"/>
      <c r="L25" s="1166"/>
      <c r="M25" s="1166"/>
      <c r="N25" s="1166"/>
      <c r="O25" s="1165"/>
      <c r="P25" s="1165">
        <f t="shared" ref="P25" si="15">SUM(P26:P29)</f>
        <v>0</v>
      </c>
      <c r="Q25" s="1165">
        <f>SUM(I25:P25)</f>
        <v>0</v>
      </c>
    </row>
    <row r="26" spans="1:17" ht="21" customHeight="1">
      <c r="A26" s="1366"/>
      <c r="B26" s="1187"/>
      <c r="C26" s="1187"/>
      <c r="D26" s="1168" t="s">
        <v>494</v>
      </c>
      <c r="E26" s="1169"/>
      <c r="F26" s="1169"/>
      <c r="G26" s="1169"/>
      <c r="H26" s="1201"/>
      <c r="I26" s="1201"/>
      <c r="J26" s="1171"/>
      <c r="K26" s="1171"/>
      <c r="L26" s="1171"/>
      <c r="M26" s="1171"/>
      <c r="N26" s="1171"/>
      <c r="O26" s="1170">
        <v>200</v>
      </c>
      <c r="P26" s="1170">
        <f t="shared" ref="P26:P29" si="16">E26*F26*G26*O26</f>
        <v>0</v>
      </c>
      <c r="Q26" s="1171"/>
    </row>
    <row r="27" spans="1:17" ht="21" customHeight="1">
      <c r="A27" s="1184"/>
      <c r="B27" s="1195"/>
      <c r="C27" s="1195"/>
      <c r="D27" s="550" t="s">
        <v>579</v>
      </c>
      <c r="E27" s="1172"/>
      <c r="F27" s="1172"/>
      <c r="G27" s="1172"/>
      <c r="H27" s="1202"/>
      <c r="I27" s="1201"/>
      <c r="J27" s="1171"/>
      <c r="K27" s="1171"/>
      <c r="L27" s="1171"/>
      <c r="M27" s="1171"/>
      <c r="N27" s="1171"/>
      <c r="O27" s="1170">
        <v>200</v>
      </c>
      <c r="P27" s="1170">
        <f t="shared" si="16"/>
        <v>0</v>
      </c>
      <c r="Q27" s="1173"/>
    </row>
    <row r="28" spans="1:17" ht="21" customHeight="1">
      <c r="A28" s="1184"/>
      <c r="B28" s="1195"/>
      <c r="C28" s="1195"/>
      <c r="D28" s="550" t="s">
        <v>580</v>
      </c>
      <c r="E28" s="1172"/>
      <c r="F28" s="1172"/>
      <c r="G28" s="1172"/>
      <c r="H28" s="1202"/>
      <c r="I28" s="1201"/>
      <c r="J28" s="1171"/>
      <c r="K28" s="1171"/>
      <c r="L28" s="1171"/>
      <c r="M28" s="1171"/>
      <c r="N28" s="1171"/>
      <c r="O28" s="1170">
        <v>200</v>
      </c>
      <c r="P28" s="1170">
        <f t="shared" si="16"/>
        <v>0</v>
      </c>
      <c r="Q28" s="1173"/>
    </row>
    <row r="29" spans="1:17" ht="21" customHeight="1">
      <c r="A29" s="1367"/>
      <c r="B29" s="1199"/>
      <c r="C29" s="1199"/>
      <c r="D29" s="1175" t="s">
        <v>581</v>
      </c>
      <c r="E29" s="1176"/>
      <c r="F29" s="1176"/>
      <c r="G29" s="1176"/>
      <c r="H29" s="1203"/>
      <c r="I29" s="1204"/>
      <c r="J29" s="1205"/>
      <c r="K29" s="1205"/>
      <c r="L29" s="1205"/>
      <c r="M29" s="1205"/>
      <c r="N29" s="1205"/>
      <c r="O29" s="1178">
        <v>200</v>
      </c>
      <c r="P29" s="1178">
        <f t="shared" si="16"/>
        <v>0</v>
      </c>
      <c r="Q29" s="1179"/>
    </row>
    <row r="30" spans="1:17" ht="21" customHeight="1">
      <c r="A30" s="1579" t="s">
        <v>648</v>
      </c>
      <c r="B30" s="1180"/>
      <c r="C30" s="1180"/>
      <c r="D30" s="1180"/>
      <c r="E30" s="1206">
        <f>SUM(E31:E34)</f>
        <v>0</v>
      </c>
      <c r="F30" s="1183"/>
      <c r="G30" s="1183"/>
      <c r="H30" s="1207"/>
      <c r="I30" s="1207"/>
      <c r="J30" s="1208">
        <f>SUM(J31:J34)</f>
        <v>0</v>
      </c>
      <c r="K30" s="1207"/>
      <c r="L30" s="1208">
        <f>SUM(L31:L34)</f>
        <v>0</v>
      </c>
      <c r="M30" s="1207"/>
      <c r="N30" s="1208">
        <f>SUM(N31:N34)</f>
        <v>0</v>
      </c>
      <c r="O30" s="1208">
        <f t="shared" ref="O30:P30" si="17">SUM(O31:O34)</f>
        <v>0</v>
      </c>
      <c r="P30" s="1208">
        <f t="shared" si="17"/>
        <v>0</v>
      </c>
      <c r="Q30" s="1209">
        <f>SUM(H30:P30)</f>
        <v>0</v>
      </c>
    </row>
    <row r="31" spans="1:17" ht="21" customHeight="1">
      <c r="A31" s="1581"/>
      <c r="B31" s="1187"/>
      <c r="C31" s="1187"/>
      <c r="D31" s="1168" t="s">
        <v>494</v>
      </c>
      <c r="E31" s="1169"/>
      <c r="F31" s="1169"/>
      <c r="G31" s="1169"/>
      <c r="H31" s="1191"/>
      <c r="I31" s="1191">
        <v>240</v>
      </c>
      <c r="J31" s="1170">
        <f>E31*F31*G31*H31*I31</f>
        <v>0</v>
      </c>
      <c r="K31" s="1178">
        <v>1000</v>
      </c>
      <c r="L31" s="1170">
        <f>E31*F31*G31*H31*K31</f>
        <v>0</v>
      </c>
      <c r="M31" s="1178">
        <v>1000</v>
      </c>
      <c r="N31" s="1170">
        <f>E31*F31*G31*H31*M31</f>
        <v>0</v>
      </c>
      <c r="O31" s="1210">
        <v>0</v>
      </c>
      <c r="P31" s="1210">
        <v>0</v>
      </c>
      <c r="Q31" s="1211"/>
    </row>
    <row r="32" spans="1:17" ht="21" customHeight="1">
      <c r="A32" s="1184"/>
      <c r="B32" s="1195"/>
      <c r="C32" s="1195"/>
      <c r="D32" s="550" t="s">
        <v>579</v>
      </c>
      <c r="E32" s="1172"/>
      <c r="F32" s="1172"/>
      <c r="G32" s="1172"/>
      <c r="H32" s="1198"/>
      <c r="I32" s="1198">
        <v>240</v>
      </c>
      <c r="J32" s="1170">
        <f t="shared" ref="J32:J34" si="18">E32*F32*G32*H32*I32</f>
        <v>0</v>
      </c>
      <c r="K32" s="1194">
        <v>1000</v>
      </c>
      <c r="L32" s="1170">
        <f t="shared" ref="L32:L34" si="19">E32*F32*G32*H32*K32</f>
        <v>0</v>
      </c>
      <c r="M32" s="1194">
        <v>2000</v>
      </c>
      <c r="N32" s="1170">
        <f t="shared" ref="N32:N34" si="20">E32*F32*G32*H32*M32</f>
        <v>0</v>
      </c>
      <c r="O32" s="1212">
        <v>0</v>
      </c>
      <c r="P32" s="1212">
        <v>0</v>
      </c>
      <c r="Q32" s="1192"/>
    </row>
    <row r="33" spans="1:17" ht="21" customHeight="1">
      <c r="A33" s="1184"/>
      <c r="B33" s="1195"/>
      <c r="C33" s="1195"/>
      <c r="D33" s="550" t="s">
        <v>580</v>
      </c>
      <c r="E33" s="1172"/>
      <c r="F33" s="1172"/>
      <c r="G33" s="1172"/>
      <c r="H33" s="1198"/>
      <c r="I33" s="1198">
        <v>240</v>
      </c>
      <c r="J33" s="1170">
        <f t="shared" si="18"/>
        <v>0</v>
      </c>
      <c r="K33" s="1194">
        <v>1000</v>
      </c>
      <c r="L33" s="1170">
        <f t="shared" si="19"/>
        <v>0</v>
      </c>
      <c r="M33" s="1194">
        <v>2000</v>
      </c>
      <c r="N33" s="1170">
        <f t="shared" si="20"/>
        <v>0</v>
      </c>
      <c r="O33" s="1212">
        <v>0</v>
      </c>
      <c r="P33" s="1212">
        <v>0</v>
      </c>
      <c r="Q33" s="1192"/>
    </row>
    <row r="34" spans="1:17" ht="21" customHeight="1">
      <c r="A34" s="1368"/>
      <c r="B34" s="1213"/>
      <c r="C34" s="1213"/>
      <c r="D34" s="1214" t="s">
        <v>581</v>
      </c>
      <c r="E34" s="1215"/>
      <c r="F34" s="1215"/>
      <c r="G34" s="1215"/>
      <c r="H34" s="1216"/>
      <c r="I34" s="1216">
        <v>240</v>
      </c>
      <c r="J34" s="1217">
        <f t="shared" si="18"/>
        <v>0</v>
      </c>
      <c r="K34" s="1218">
        <v>1000</v>
      </c>
      <c r="L34" s="1217">
        <f t="shared" si="19"/>
        <v>0</v>
      </c>
      <c r="M34" s="1218">
        <v>2000</v>
      </c>
      <c r="N34" s="1217">
        <f t="shared" si="20"/>
        <v>0</v>
      </c>
      <c r="O34" s="1219">
        <v>0</v>
      </c>
      <c r="P34" s="1219">
        <v>0</v>
      </c>
      <c r="Q34" s="1220"/>
    </row>
    <row r="35" spans="1:17" ht="26.25">
      <c r="A35" s="1588" t="s">
        <v>735</v>
      </c>
      <c r="B35" s="1588"/>
      <c r="C35" s="1588"/>
      <c r="D35" s="1588"/>
      <c r="E35" s="1588"/>
      <c r="F35" s="1588"/>
      <c r="G35" s="1588"/>
      <c r="H35" s="1588"/>
      <c r="I35" s="1588"/>
      <c r="J35" s="1588"/>
      <c r="K35" s="1588"/>
      <c r="L35" s="1588"/>
      <c r="M35" s="1588"/>
      <c r="N35" s="1588"/>
      <c r="O35" s="1588"/>
      <c r="P35" s="1588"/>
      <c r="Q35" s="1588"/>
    </row>
    <row r="36" spans="1:17">
      <c r="A36" s="1603" t="s">
        <v>623</v>
      </c>
      <c r="B36" s="1603"/>
      <c r="C36" s="1603"/>
      <c r="D36" s="1603"/>
      <c r="E36" s="1603"/>
      <c r="F36" s="1603"/>
      <c r="G36" s="1603"/>
      <c r="H36" s="1603"/>
      <c r="I36" s="1603"/>
      <c r="J36" s="1603"/>
      <c r="K36" s="1603"/>
      <c r="L36" s="1603"/>
      <c r="M36" s="1603"/>
      <c r="N36" s="1603"/>
      <c r="O36" s="1603"/>
      <c r="P36" s="1603"/>
      <c r="Q36" s="1603"/>
    </row>
    <row r="37" spans="1:17" ht="19.5" customHeight="1">
      <c r="A37" s="1590" t="s">
        <v>39</v>
      </c>
      <c r="B37" s="1593" t="s">
        <v>265</v>
      </c>
      <c r="C37" s="1594"/>
      <c r="D37" s="1595" t="s">
        <v>624</v>
      </c>
      <c r="E37" s="1594" t="s">
        <v>625</v>
      </c>
      <c r="F37" s="1598"/>
      <c r="G37" s="1598"/>
      <c r="H37" s="1598"/>
      <c r="I37" s="1598"/>
      <c r="J37" s="1598"/>
      <c r="K37" s="1598"/>
      <c r="L37" s="1598"/>
      <c r="M37" s="1598"/>
      <c r="N37" s="1598"/>
      <c r="O37" s="1598"/>
      <c r="P37" s="1598"/>
      <c r="Q37" s="1598"/>
    </row>
    <row r="38" spans="1:17" ht="19.5" customHeight="1">
      <c r="A38" s="1591"/>
      <c r="B38" s="1599" t="s">
        <v>626</v>
      </c>
      <c r="C38" s="1599" t="s">
        <v>627</v>
      </c>
      <c r="D38" s="1596"/>
      <c r="E38" s="1585" t="s">
        <v>628</v>
      </c>
      <c r="F38" s="1585" t="s">
        <v>629</v>
      </c>
      <c r="G38" s="1585" t="s">
        <v>630</v>
      </c>
      <c r="H38" s="1585" t="s">
        <v>631</v>
      </c>
      <c r="I38" s="1602" t="s">
        <v>632</v>
      </c>
      <c r="J38" s="1602"/>
      <c r="K38" s="1583" t="s">
        <v>633</v>
      </c>
      <c r="L38" s="1583"/>
      <c r="M38" s="1584" t="s">
        <v>634</v>
      </c>
      <c r="N38" s="1583"/>
      <c r="O38" s="1585" t="s">
        <v>635</v>
      </c>
      <c r="P38" s="1585"/>
      <c r="Q38" s="1586" t="s">
        <v>37</v>
      </c>
    </row>
    <row r="39" spans="1:17" ht="22.5" customHeight="1">
      <c r="A39" s="1591"/>
      <c r="B39" s="1600"/>
      <c r="C39" s="1600"/>
      <c r="D39" s="1596"/>
      <c r="E39" s="1585"/>
      <c r="F39" s="1585"/>
      <c r="G39" s="1585"/>
      <c r="H39" s="1585"/>
      <c r="I39" s="1128" t="s">
        <v>613</v>
      </c>
      <c r="J39" s="1128" t="s">
        <v>71</v>
      </c>
      <c r="K39" s="1128" t="s">
        <v>613</v>
      </c>
      <c r="L39" s="1128" t="s">
        <v>71</v>
      </c>
      <c r="M39" s="1128" t="s">
        <v>613</v>
      </c>
      <c r="N39" s="1128" t="s">
        <v>71</v>
      </c>
      <c r="O39" s="1128" t="s">
        <v>613</v>
      </c>
      <c r="P39" s="1128" t="s">
        <v>71</v>
      </c>
      <c r="Q39" s="1587"/>
    </row>
    <row r="40" spans="1:17" ht="20.25" customHeight="1">
      <c r="A40" s="1591"/>
      <c r="B40" s="1600"/>
      <c r="C40" s="1600"/>
      <c r="D40" s="1596"/>
      <c r="E40" s="1129">
        <v>1</v>
      </c>
      <c r="F40" s="1129">
        <v>2</v>
      </c>
      <c r="G40" s="1129">
        <v>3</v>
      </c>
      <c r="H40" s="1129">
        <v>4</v>
      </c>
      <c r="I40" s="1129">
        <v>5</v>
      </c>
      <c r="J40" s="1130">
        <v>6</v>
      </c>
      <c r="K40" s="1129">
        <v>7</v>
      </c>
      <c r="L40" s="1130">
        <v>8</v>
      </c>
      <c r="M40" s="1129">
        <v>9</v>
      </c>
      <c r="N40" s="1130">
        <v>10</v>
      </c>
      <c r="O40" s="1129">
        <v>11</v>
      </c>
      <c r="P40" s="1130">
        <v>12</v>
      </c>
      <c r="Q40" s="1130">
        <v>13</v>
      </c>
    </row>
    <row r="41" spans="1:17" ht="20.25" customHeight="1">
      <c r="A41" s="1592"/>
      <c r="B41" s="1600"/>
      <c r="C41" s="1601"/>
      <c r="D41" s="1596"/>
      <c r="E41" s="1131"/>
      <c r="F41" s="1132"/>
      <c r="G41" s="1133"/>
      <c r="H41" s="1134"/>
      <c r="I41" s="1135"/>
      <c r="J41" s="1136" t="s">
        <v>636</v>
      </c>
      <c r="K41" s="1137"/>
      <c r="L41" s="1136" t="s">
        <v>637</v>
      </c>
      <c r="M41" s="1138"/>
      <c r="N41" s="1136" t="s">
        <v>638</v>
      </c>
      <c r="O41" s="1139"/>
      <c r="P41" s="1136" t="s">
        <v>639</v>
      </c>
      <c r="Q41" s="1140" t="s">
        <v>640</v>
      </c>
    </row>
    <row r="42" spans="1:17" ht="20.25" customHeight="1" thickBot="1">
      <c r="A42" s="1359" t="s">
        <v>37</v>
      </c>
      <c r="B42" s="1141"/>
      <c r="C42" s="1142"/>
      <c r="D42" s="1143"/>
      <c r="E42" s="1144"/>
      <c r="F42" s="1145"/>
      <c r="G42" s="1146"/>
      <c r="H42" s="1147"/>
      <c r="I42" s="1148"/>
      <c r="J42" s="1149"/>
      <c r="K42" s="1150"/>
      <c r="L42" s="1149"/>
      <c r="M42" s="1151"/>
      <c r="N42" s="1149"/>
      <c r="O42" s="1152"/>
      <c r="P42" s="1149"/>
      <c r="Q42" s="1153">
        <f>Q43+Q54+Q58+Q63</f>
        <v>14237375</v>
      </c>
    </row>
    <row r="43" spans="1:17" ht="21.95" customHeight="1" thickTop="1">
      <c r="A43" s="1360" t="s">
        <v>641</v>
      </c>
      <c r="B43" s="1154"/>
      <c r="C43" s="1155"/>
      <c r="D43" s="1156"/>
      <c r="E43" s="1157"/>
      <c r="F43" s="1157"/>
      <c r="G43" s="1157"/>
      <c r="H43" s="1157"/>
      <c r="I43" s="1157"/>
      <c r="J43" s="1158">
        <f>J44+J49</f>
        <v>997200</v>
      </c>
      <c r="K43" s="1159"/>
      <c r="L43" s="1158">
        <f>L44+L49</f>
        <v>4155000</v>
      </c>
      <c r="M43" s="1159"/>
      <c r="N43" s="1158">
        <f>N44+N49</f>
        <v>4155000</v>
      </c>
      <c r="O43" s="1159"/>
      <c r="P43" s="1158">
        <f>P44+P49</f>
        <v>215000</v>
      </c>
      <c r="Q43" s="1158">
        <f>SUM(I43:P43)</f>
        <v>9522200</v>
      </c>
    </row>
    <row r="44" spans="1:17" ht="20.25" customHeight="1">
      <c r="A44" s="1579" t="s">
        <v>736</v>
      </c>
      <c r="B44" s="1160"/>
      <c r="C44" s="1161"/>
      <c r="D44" s="1162"/>
      <c r="E44" s="1163">
        <f>SUM(E45:E48)</f>
        <v>50</v>
      </c>
      <c r="F44" s="1164"/>
      <c r="G44" s="1164"/>
      <c r="H44" s="1164"/>
      <c r="I44" s="1164"/>
      <c r="J44" s="1165">
        <f>SUM(J45:J48)</f>
        <v>583200</v>
      </c>
      <c r="K44" s="1166"/>
      <c r="L44" s="1165">
        <f t="shared" ref="L44:P44" si="21">SUM(L45:L48)</f>
        <v>2430000</v>
      </c>
      <c r="M44" s="1166"/>
      <c r="N44" s="1165">
        <f t="shared" si="21"/>
        <v>2430000</v>
      </c>
      <c r="O44" s="1166"/>
      <c r="P44" s="1165">
        <f t="shared" si="21"/>
        <v>125000</v>
      </c>
      <c r="Q44" s="1165">
        <f>SUM(I44:P44)</f>
        <v>5568200</v>
      </c>
    </row>
    <row r="45" spans="1:17" ht="20.25" customHeight="1">
      <c r="A45" s="1580"/>
      <c r="B45" s="1167"/>
      <c r="C45" s="1167"/>
      <c r="D45" s="1168" t="s">
        <v>494</v>
      </c>
      <c r="E45" s="1169">
        <v>10</v>
      </c>
      <c r="F45" s="1169">
        <v>2</v>
      </c>
      <c r="G45" s="1169">
        <v>2</v>
      </c>
      <c r="H45" s="1169">
        <v>3</v>
      </c>
      <c r="I45" s="1169">
        <v>240</v>
      </c>
      <c r="J45" s="1170">
        <f>E45*F45*G45*H45*I45</f>
        <v>28800</v>
      </c>
      <c r="K45" s="1170">
        <v>1000</v>
      </c>
      <c r="L45" s="1170">
        <f>E45*F45*G45*H45*K45</f>
        <v>120000</v>
      </c>
      <c r="M45" s="1170">
        <v>1000</v>
      </c>
      <c r="N45" s="1170">
        <f>E45*F45*G45*H45*M45</f>
        <v>120000</v>
      </c>
      <c r="O45" s="1170">
        <v>1000</v>
      </c>
      <c r="P45" s="1170">
        <f>E45*O45</f>
        <v>10000</v>
      </c>
      <c r="Q45" s="1171"/>
    </row>
    <row r="46" spans="1:17" ht="20.25" customHeight="1">
      <c r="A46" s="1361"/>
      <c r="B46" s="1167"/>
      <c r="C46" s="1167"/>
      <c r="D46" s="550" t="s">
        <v>579</v>
      </c>
      <c r="E46" s="1172">
        <v>15</v>
      </c>
      <c r="F46" s="1172">
        <v>3</v>
      </c>
      <c r="G46" s="1172">
        <v>2</v>
      </c>
      <c r="H46" s="1172">
        <v>5</v>
      </c>
      <c r="I46" s="1169">
        <v>240</v>
      </c>
      <c r="J46" s="1170">
        <f t="shared" ref="J46:J48" si="22">E46*F46*G46*H46*I46</f>
        <v>108000</v>
      </c>
      <c r="K46" s="1170">
        <v>1000</v>
      </c>
      <c r="L46" s="1170">
        <f t="shared" ref="L46:L48" si="23">E46*F46*G46*H46*K46</f>
        <v>450000</v>
      </c>
      <c r="M46" s="1170">
        <v>1000</v>
      </c>
      <c r="N46" s="1170">
        <f t="shared" ref="N46:N48" si="24">E46*F46*G46*H46*M46</f>
        <v>450000</v>
      </c>
      <c r="O46" s="1170">
        <v>2000</v>
      </c>
      <c r="P46" s="1170">
        <f t="shared" ref="P46:P48" si="25">E46*O46</f>
        <v>30000</v>
      </c>
      <c r="Q46" s="1173"/>
    </row>
    <row r="47" spans="1:17" ht="20.25" customHeight="1">
      <c r="A47" s="1361"/>
      <c r="B47" s="1167"/>
      <c r="C47" s="1167"/>
      <c r="D47" s="550" t="s">
        <v>580</v>
      </c>
      <c r="E47" s="1172">
        <v>20</v>
      </c>
      <c r="F47" s="1172">
        <v>3</v>
      </c>
      <c r="G47" s="1172">
        <v>3</v>
      </c>
      <c r="H47" s="1172">
        <v>7</v>
      </c>
      <c r="I47" s="1169">
        <v>240</v>
      </c>
      <c r="J47" s="1170">
        <f t="shared" si="22"/>
        <v>302400</v>
      </c>
      <c r="K47" s="1170">
        <v>1000</v>
      </c>
      <c r="L47" s="1170">
        <f t="shared" si="23"/>
        <v>1260000</v>
      </c>
      <c r="M47" s="1170">
        <v>1000</v>
      </c>
      <c r="N47" s="1170">
        <f t="shared" si="24"/>
        <v>1260000</v>
      </c>
      <c r="O47" s="1170">
        <v>3000</v>
      </c>
      <c r="P47" s="1170">
        <f t="shared" si="25"/>
        <v>60000</v>
      </c>
      <c r="Q47" s="1173"/>
    </row>
    <row r="48" spans="1:17" ht="20.25" customHeight="1">
      <c r="A48" s="1362"/>
      <c r="B48" s="1174"/>
      <c r="C48" s="1167"/>
      <c r="D48" s="1175" t="s">
        <v>581</v>
      </c>
      <c r="E48" s="1176">
        <v>5</v>
      </c>
      <c r="F48" s="1176">
        <v>3</v>
      </c>
      <c r="G48" s="1176">
        <v>4</v>
      </c>
      <c r="H48" s="1176">
        <v>10</v>
      </c>
      <c r="I48" s="1177">
        <v>240</v>
      </c>
      <c r="J48" s="1178">
        <f t="shared" si="22"/>
        <v>144000</v>
      </c>
      <c r="K48" s="1178">
        <v>1000</v>
      </c>
      <c r="L48" s="1170">
        <f t="shared" si="23"/>
        <v>600000</v>
      </c>
      <c r="M48" s="1178">
        <v>1000</v>
      </c>
      <c r="N48" s="1178">
        <f t="shared" si="24"/>
        <v>600000</v>
      </c>
      <c r="O48" s="1178">
        <v>5000</v>
      </c>
      <c r="P48" s="1178">
        <f t="shared" si="25"/>
        <v>25000</v>
      </c>
      <c r="Q48" s="1179"/>
    </row>
    <row r="49" spans="1:17" ht="20.25" customHeight="1">
      <c r="A49" s="1579" t="s">
        <v>642</v>
      </c>
      <c r="B49" s="1180"/>
      <c r="C49" s="1180"/>
      <c r="D49" s="1181"/>
      <c r="E49" s="1163">
        <f>SUM(E50:E53)</f>
        <v>38</v>
      </c>
      <c r="F49" s="1164"/>
      <c r="G49" s="1164"/>
      <c r="H49" s="1164"/>
      <c r="I49" s="1164"/>
      <c r="J49" s="1165">
        <f>SUM(J50:J53)</f>
        <v>414000</v>
      </c>
      <c r="K49" s="1166"/>
      <c r="L49" s="1165">
        <f t="shared" ref="L49" si="26">SUM(L50:L53)</f>
        <v>1725000</v>
      </c>
      <c r="M49" s="1166"/>
      <c r="N49" s="1165">
        <f t="shared" ref="N49" si="27">SUM(N50:N53)</f>
        <v>1725000</v>
      </c>
      <c r="O49" s="1166"/>
      <c r="P49" s="1165">
        <f t="shared" ref="P49" si="28">SUM(P50:P53)</f>
        <v>90000</v>
      </c>
      <c r="Q49" s="1165">
        <f>SUM(I49:P49)</f>
        <v>3954000</v>
      </c>
    </row>
    <row r="50" spans="1:17" ht="20.25" customHeight="1">
      <c r="A50" s="1580"/>
      <c r="B50" s="1167"/>
      <c r="C50" s="1167"/>
      <c r="D50" s="1168" t="s">
        <v>494</v>
      </c>
      <c r="E50" s="1169">
        <v>10</v>
      </c>
      <c r="F50" s="1169">
        <v>2</v>
      </c>
      <c r="G50" s="1169">
        <v>2</v>
      </c>
      <c r="H50" s="1169">
        <v>3</v>
      </c>
      <c r="I50" s="1169">
        <v>240</v>
      </c>
      <c r="J50" s="1170">
        <f>E50*F50*G50*H50*I50</f>
        <v>28800</v>
      </c>
      <c r="K50" s="1170">
        <v>1000</v>
      </c>
      <c r="L50" s="1170">
        <f>K50*E50*F50*G50*H50</f>
        <v>120000</v>
      </c>
      <c r="M50" s="1170">
        <v>1000</v>
      </c>
      <c r="N50" s="1170">
        <f>E50*F50*G50*H50*M50</f>
        <v>120000</v>
      </c>
      <c r="O50" s="1170">
        <v>1000</v>
      </c>
      <c r="P50" s="1170">
        <f>E50*O50</f>
        <v>10000</v>
      </c>
      <c r="Q50" s="1171"/>
    </row>
    <row r="51" spans="1:17" ht="18.75" customHeight="1">
      <c r="A51" s="1361"/>
      <c r="B51" s="1167"/>
      <c r="C51" s="1167"/>
      <c r="D51" s="550" t="s">
        <v>579</v>
      </c>
      <c r="E51" s="1172">
        <v>10</v>
      </c>
      <c r="F51" s="1172">
        <v>3</v>
      </c>
      <c r="G51" s="1172">
        <v>2</v>
      </c>
      <c r="H51" s="1172">
        <v>5</v>
      </c>
      <c r="I51" s="1169">
        <v>240</v>
      </c>
      <c r="J51" s="1170">
        <f t="shared" ref="J51:J53" si="29">E51*F51*G51*H51*I51</f>
        <v>72000</v>
      </c>
      <c r="K51" s="1170">
        <v>1000</v>
      </c>
      <c r="L51" s="1170">
        <f t="shared" ref="L51:L53" si="30">K51*E51*F51*G51*H51</f>
        <v>300000</v>
      </c>
      <c r="M51" s="1170">
        <v>1000</v>
      </c>
      <c r="N51" s="1170">
        <f t="shared" ref="N51:N53" si="31">E51*F51*G51*H51*M51</f>
        <v>300000</v>
      </c>
      <c r="O51" s="1170">
        <v>2000</v>
      </c>
      <c r="P51" s="1170">
        <f t="shared" ref="P51:P53" si="32">E51*O51</f>
        <v>20000</v>
      </c>
      <c r="Q51" s="1173"/>
    </row>
    <row r="52" spans="1:17" ht="18.75" customHeight="1">
      <c r="A52" s="1361"/>
      <c r="B52" s="1167"/>
      <c r="C52" s="1167"/>
      <c r="D52" s="550" t="s">
        <v>580</v>
      </c>
      <c r="E52" s="1172">
        <v>15</v>
      </c>
      <c r="F52" s="1172">
        <v>3</v>
      </c>
      <c r="G52" s="1172">
        <v>3</v>
      </c>
      <c r="H52" s="1172">
        <v>7</v>
      </c>
      <c r="I52" s="1169">
        <v>240</v>
      </c>
      <c r="J52" s="1170">
        <f t="shared" si="29"/>
        <v>226800</v>
      </c>
      <c r="K52" s="1170">
        <v>1000</v>
      </c>
      <c r="L52" s="1170">
        <f t="shared" si="30"/>
        <v>945000</v>
      </c>
      <c r="M52" s="1170">
        <v>1000</v>
      </c>
      <c r="N52" s="1170">
        <f t="shared" si="31"/>
        <v>945000</v>
      </c>
      <c r="O52" s="1170">
        <v>3000</v>
      </c>
      <c r="P52" s="1170">
        <f t="shared" si="32"/>
        <v>45000</v>
      </c>
      <c r="Q52" s="1173"/>
    </row>
    <row r="53" spans="1:17" ht="18.75" customHeight="1">
      <c r="A53" s="1362"/>
      <c r="B53" s="1167"/>
      <c r="C53" s="1167"/>
      <c r="D53" s="1175" t="s">
        <v>581</v>
      </c>
      <c r="E53" s="1176">
        <v>3</v>
      </c>
      <c r="F53" s="1176">
        <v>3</v>
      </c>
      <c r="G53" s="1176">
        <v>4</v>
      </c>
      <c r="H53" s="1176">
        <v>10</v>
      </c>
      <c r="I53" s="1169">
        <v>240</v>
      </c>
      <c r="J53" s="1170">
        <f t="shared" si="29"/>
        <v>86400</v>
      </c>
      <c r="K53" s="1170">
        <v>1000</v>
      </c>
      <c r="L53" s="1170">
        <f t="shared" si="30"/>
        <v>360000</v>
      </c>
      <c r="M53" s="1170">
        <v>1000</v>
      </c>
      <c r="N53" s="1170">
        <f t="shared" si="31"/>
        <v>360000</v>
      </c>
      <c r="O53" s="1170">
        <v>5000</v>
      </c>
      <c r="P53" s="1170">
        <f t="shared" si="32"/>
        <v>15000</v>
      </c>
      <c r="Q53" s="1173"/>
    </row>
    <row r="54" spans="1:17" ht="18.75" customHeight="1">
      <c r="A54" s="1206" t="s">
        <v>643</v>
      </c>
      <c r="B54" s="1180"/>
      <c r="C54" s="1180"/>
      <c r="D54" s="1181"/>
      <c r="E54" s="1182">
        <f>SUM(E55:E57)</f>
        <v>64</v>
      </c>
      <c r="F54" s="1183"/>
      <c r="G54" s="1183"/>
      <c r="H54" s="1183"/>
      <c r="I54" s="1184"/>
      <c r="J54" s="1184"/>
      <c r="K54" s="1184"/>
      <c r="L54" s="1184"/>
      <c r="M54" s="1184"/>
      <c r="N54" s="1184"/>
      <c r="O54" s="1184"/>
      <c r="P54" s="1185">
        <f>SUM(P55:P57)</f>
        <v>1299375</v>
      </c>
      <c r="Q54" s="1186">
        <f>SUM(J54:P54)</f>
        <v>1299375</v>
      </c>
    </row>
    <row r="55" spans="1:17" ht="18.75" customHeight="1">
      <c r="A55" s="1363" t="s">
        <v>644</v>
      </c>
      <c r="B55" s="1187"/>
      <c r="C55" s="1187"/>
      <c r="D55" s="1188"/>
      <c r="E55" s="1189">
        <v>25</v>
      </c>
      <c r="F55" s="1190">
        <v>1</v>
      </c>
      <c r="G55" s="1190">
        <v>5</v>
      </c>
      <c r="H55" s="1191">
        <v>1</v>
      </c>
      <c r="I55" s="1192"/>
      <c r="J55" s="1192"/>
      <c r="K55" s="1192"/>
      <c r="L55" s="1192"/>
      <c r="M55" s="1192"/>
      <c r="N55" s="1192"/>
      <c r="O55" s="1193">
        <v>1875</v>
      </c>
      <c r="P55" s="1194">
        <f>E55*F55*G55*H55*O55</f>
        <v>234375</v>
      </c>
      <c r="Q55" s="1192"/>
    </row>
    <row r="56" spans="1:17" ht="18.75" customHeight="1">
      <c r="A56" s="1364" t="s">
        <v>645</v>
      </c>
      <c r="B56" s="1195"/>
      <c r="C56" s="1195"/>
      <c r="D56" s="1175"/>
      <c r="E56" s="1196">
        <v>7</v>
      </c>
      <c r="F56" s="1197">
        <v>1</v>
      </c>
      <c r="G56" s="1197">
        <v>5</v>
      </c>
      <c r="H56" s="1198">
        <v>1</v>
      </c>
      <c r="I56" s="1192"/>
      <c r="J56" s="1192"/>
      <c r="K56" s="1192"/>
      <c r="L56" s="1192"/>
      <c r="M56" s="1192"/>
      <c r="N56" s="1192"/>
      <c r="O56" s="1193">
        <v>3000</v>
      </c>
      <c r="P56" s="1194">
        <f t="shared" ref="P56:P57" si="33">E56*F56*G56*H56*O56</f>
        <v>105000</v>
      </c>
      <c r="Q56" s="1192"/>
    </row>
    <row r="57" spans="1:17" ht="18.75" customHeight="1">
      <c r="A57" s="1365" t="s">
        <v>646</v>
      </c>
      <c r="B57" s="1199"/>
      <c r="C57" s="1199"/>
      <c r="D57" s="1175"/>
      <c r="E57" s="1200">
        <v>32</v>
      </c>
      <c r="F57" s="1198">
        <v>4</v>
      </c>
      <c r="G57" s="1198">
        <v>5</v>
      </c>
      <c r="H57" s="1198">
        <v>1</v>
      </c>
      <c r="I57" s="1192"/>
      <c r="J57" s="1192"/>
      <c r="K57" s="1192"/>
      <c r="L57" s="1192"/>
      <c r="M57" s="1192"/>
      <c r="N57" s="1192"/>
      <c r="O57" s="1193">
        <v>1500</v>
      </c>
      <c r="P57" s="1194">
        <f t="shared" si="33"/>
        <v>960000</v>
      </c>
      <c r="Q57" s="1192"/>
    </row>
    <row r="58" spans="1:17" ht="18.75" customHeight="1">
      <c r="A58" s="1206" t="s">
        <v>647</v>
      </c>
      <c r="B58" s="1180"/>
      <c r="C58" s="1180"/>
      <c r="D58" s="1181"/>
      <c r="E58" s="1163">
        <f>SUM(E59:E62)</f>
        <v>75</v>
      </c>
      <c r="F58" s="1164"/>
      <c r="G58" s="1164"/>
      <c r="H58" s="1164"/>
      <c r="I58" s="1164"/>
      <c r="J58" s="1166"/>
      <c r="K58" s="1166"/>
      <c r="L58" s="1166"/>
      <c r="M58" s="1166"/>
      <c r="N58" s="1166"/>
      <c r="O58" s="1165"/>
      <c r="P58" s="1165">
        <f t="shared" ref="P58" si="34">SUM(P59:P62)</f>
        <v>195000</v>
      </c>
      <c r="Q58" s="1165">
        <f>SUM(I58:P58)</f>
        <v>195000</v>
      </c>
    </row>
    <row r="59" spans="1:17" ht="18.75" customHeight="1">
      <c r="A59" s="1366"/>
      <c r="B59" s="1187"/>
      <c r="C59" s="1187"/>
      <c r="D59" s="1168" t="s">
        <v>494</v>
      </c>
      <c r="E59" s="1169">
        <v>30</v>
      </c>
      <c r="F59" s="1169">
        <v>2</v>
      </c>
      <c r="G59" s="1169">
        <v>2</v>
      </c>
      <c r="H59" s="1201"/>
      <c r="I59" s="1201"/>
      <c r="J59" s="1171"/>
      <c r="K59" s="1171"/>
      <c r="L59" s="1171"/>
      <c r="M59" s="1171"/>
      <c r="N59" s="1171"/>
      <c r="O59" s="1170">
        <v>200</v>
      </c>
      <c r="P59" s="1170">
        <f t="shared" ref="P59:P62" si="35">E59*F59*G59*O59</f>
        <v>24000</v>
      </c>
      <c r="Q59" s="1171"/>
    </row>
    <row r="60" spans="1:17" ht="18.75" customHeight="1">
      <c r="A60" s="1184"/>
      <c r="B60" s="1195"/>
      <c r="C60" s="1195"/>
      <c r="D60" s="550" t="s">
        <v>579</v>
      </c>
      <c r="E60" s="1172">
        <v>25</v>
      </c>
      <c r="F60" s="1172">
        <v>5</v>
      </c>
      <c r="G60" s="1172">
        <v>2</v>
      </c>
      <c r="H60" s="1202"/>
      <c r="I60" s="1201"/>
      <c r="J60" s="1171"/>
      <c r="K60" s="1171"/>
      <c r="L60" s="1171"/>
      <c r="M60" s="1171"/>
      <c r="N60" s="1171"/>
      <c r="O60" s="1170">
        <v>200</v>
      </c>
      <c r="P60" s="1170">
        <f t="shared" si="35"/>
        <v>50000</v>
      </c>
      <c r="Q60" s="1173"/>
    </row>
    <row r="61" spans="1:17" ht="18.75" customHeight="1">
      <c r="A61" s="1184"/>
      <c r="B61" s="1195"/>
      <c r="C61" s="1195"/>
      <c r="D61" s="550" t="s">
        <v>580</v>
      </c>
      <c r="E61" s="1172">
        <v>15</v>
      </c>
      <c r="F61" s="1172">
        <v>9</v>
      </c>
      <c r="G61" s="1172">
        <v>3</v>
      </c>
      <c r="H61" s="1202"/>
      <c r="I61" s="1201"/>
      <c r="J61" s="1171"/>
      <c r="K61" s="1171"/>
      <c r="L61" s="1171"/>
      <c r="M61" s="1171"/>
      <c r="N61" s="1171"/>
      <c r="O61" s="1170">
        <v>200</v>
      </c>
      <c r="P61" s="1170">
        <f t="shared" si="35"/>
        <v>81000</v>
      </c>
      <c r="Q61" s="1173"/>
    </row>
    <row r="62" spans="1:17" ht="18.75" customHeight="1">
      <c r="A62" s="1367"/>
      <c r="B62" s="1199"/>
      <c r="C62" s="1199"/>
      <c r="D62" s="1175" t="s">
        <v>581</v>
      </c>
      <c r="E62" s="1176">
        <v>5</v>
      </c>
      <c r="F62" s="1176">
        <v>10</v>
      </c>
      <c r="G62" s="1176">
        <v>4</v>
      </c>
      <c r="H62" s="1203"/>
      <c r="I62" s="1204"/>
      <c r="J62" s="1205"/>
      <c r="K62" s="1205"/>
      <c r="L62" s="1205"/>
      <c r="M62" s="1205"/>
      <c r="N62" s="1205"/>
      <c r="O62" s="1178">
        <v>200</v>
      </c>
      <c r="P62" s="1178">
        <f t="shared" si="35"/>
        <v>40000</v>
      </c>
      <c r="Q62" s="1179"/>
    </row>
    <row r="63" spans="1:17" ht="21.95" customHeight="1">
      <c r="A63" s="1579" t="s">
        <v>648</v>
      </c>
      <c r="B63" s="1180"/>
      <c r="C63" s="1180"/>
      <c r="D63" s="1180"/>
      <c r="E63" s="1206">
        <f>SUM(E64:E67)</f>
        <v>17</v>
      </c>
      <c r="F63" s="1183"/>
      <c r="G63" s="1183"/>
      <c r="H63" s="1207"/>
      <c r="I63" s="1207"/>
      <c r="J63" s="1208">
        <f>SUM(J64:J67)</f>
        <v>244800</v>
      </c>
      <c r="K63" s="1207"/>
      <c r="L63" s="1208">
        <f>SUM(L64:L67)</f>
        <v>1020000</v>
      </c>
      <c r="M63" s="1207"/>
      <c r="N63" s="1208">
        <f>SUM(N64:N67)</f>
        <v>1956000</v>
      </c>
      <c r="O63" s="1208">
        <f t="shared" ref="O63:P63" si="36">SUM(O64:O67)</f>
        <v>0</v>
      </c>
      <c r="P63" s="1208">
        <f t="shared" si="36"/>
        <v>0</v>
      </c>
      <c r="Q63" s="1209">
        <f>SUM(H63:P63)</f>
        <v>3220800</v>
      </c>
    </row>
    <row r="64" spans="1:17" ht="21.95" customHeight="1">
      <c r="A64" s="1581"/>
      <c r="B64" s="1187"/>
      <c r="C64" s="1187"/>
      <c r="D64" s="1168" t="s">
        <v>494</v>
      </c>
      <c r="E64" s="1169">
        <v>7</v>
      </c>
      <c r="F64" s="1169">
        <v>2</v>
      </c>
      <c r="G64" s="1169">
        <v>2</v>
      </c>
      <c r="H64" s="1191">
        <v>3</v>
      </c>
      <c r="I64" s="1191">
        <v>240</v>
      </c>
      <c r="J64" s="1170">
        <f>E64*F64*G64*H64*I64</f>
        <v>20160</v>
      </c>
      <c r="K64" s="1178">
        <v>1000</v>
      </c>
      <c r="L64" s="1170">
        <f>E64*F64*G64*H64*K64</f>
        <v>84000</v>
      </c>
      <c r="M64" s="1178">
        <v>1000</v>
      </c>
      <c r="N64" s="1170">
        <f>E64*F64*G64*H64*M64</f>
        <v>84000</v>
      </c>
      <c r="O64" s="1210">
        <v>0</v>
      </c>
      <c r="P64" s="1210">
        <v>0</v>
      </c>
      <c r="Q64" s="1211"/>
    </row>
    <row r="65" spans="1:17" ht="21.95" customHeight="1">
      <c r="A65" s="1184"/>
      <c r="B65" s="1195"/>
      <c r="C65" s="1195"/>
      <c r="D65" s="550" t="s">
        <v>579</v>
      </c>
      <c r="E65" s="1172">
        <v>5</v>
      </c>
      <c r="F65" s="1172">
        <v>4</v>
      </c>
      <c r="G65" s="1172">
        <v>2</v>
      </c>
      <c r="H65" s="1198">
        <v>5</v>
      </c>
      <c r="I65" s="1198">
        <v>240</v>
      </c>
      <c r="J65" s="1170">
        <f t="shared" ref="J65:J67" si="37">E65*F65*G65*H65*I65</f>
        <v>48000</v>
      </c>
      <c r="K65" s="1194">
        <v>1000</v>
      </c>
      <c r="L65" s="1170">
        <f t="shared" ref="L65:L67" si="38">E65*F65*G65*H65*K65</f>
        <v>200000</v>
      </c>
      <c r="M65" s="1194">
        <v>2000</v>
      </c>
      <c r="N65" s="1170">
        <f t="shared" ref="N65:N67" si="39">E65*F65*G65*H65*M65</f>
        <v>400000</v>
      </c>
      <c r="O65" s="1212">
        <v>0</v>
      </c>
      <c r="P65" s="1212">
        <v>0</v>
      </c>
      <c r="Q65" s="1192"/>
    </row>
    <row r="66" spans="1:17" ht="21.95" customHeight="1">
      <c r="A66" s="1184"/>
      <c r="B66" s="1195"/>
      <c r="C66" s="1195"/>
      <c r="D66" s="550" t="s">
        <v>580</v>
      </c>
      <c r="E66" s="1172">
        <v>3</v>
      </c>
      <c r="F66" s="1172">
        <v>8</v>
      </c>
      <c r="G66" s="1172">
        <v>2</v>
      </c>
      <c r="H66" s="1198">
        <v>7</v>
      </c>
      <c r="I66" s="1198">
        <v>240</v>
      </c>
      <c r="J66" s="1170">
        <f t="shared" si="37"/>
        <v>80640</v>
      </c>
      <c r="K66" s="1194">
        <v>1000</v>
      </c>
      <c r="L66" s="1170">
        <f t="shared" si="38"/>
        <v>336000</v>
      </c>
      <c r="M66" s="1194">
        <v>2000</v>
      </c>
      <c r="N66" s="1170">
        <f t="shared" si="39"/>
        <v>672000</v>
      </c>
      <c r="O66" s="1212">
        <v>0</v>
      </c>
      <c r="P66" s="1212">
        <v>0</v>
      </c>
      <c r="Q66" s="1192"/>
    </row>
    <row r="67" spans="1:17" ht="21.95" customHeight="1">
      <c r="A67" s="1368"/>
      <c r="B67" s="1213"/>
      <c r="C67" s="1213"/>
      <c r="D67" s="1214" t="s">
        <v>581</v>
      </c>
      <c r="E67" s="1215">
        <v>2</v>
      </c>
      <c r="F67" s="1215">
        <v>10</v>
      </c>
      <c r="G67" s="1215">
        <v>2</v>
      </c>
      <c r="H67" s="1216">
        <v>10</v>
      </c>
      <c r="I67" s="1216">
        <v>240</v>
      </c>
      <c r="J67" s="1217">
        <f t="shared" si="37"/>
        <v>96000</v>
      </c>
      <c r="K67" s="1218">
        <v>1000</v>
      </c>
      <c r="L67" s="1217">
        <f t="shared" si="38"/>
        <v>400000</v>
      </c>
      <c r="M67" s="1218">
        <v>2000</v>
      </c>
      <c r="N67" s="1217">
        <f t="shared" si="39"/>
        <v>800000</v>
      </c>
      <c r="O67" s="1219">
        <v>0</v>
      </c>
      <c r="P67" s="1219">
        <v>0</v>
      </c>
      <c r="Q67" s="1220"/>
    </row>
  </sheetData>
  <mergeCells count="40">
    <mergeCell ref="A44:A45"/>
    <mergeCell ref="A49:A50"/>
    <mergeCell ref="A63:A64"/>
    <mergeCell ref="A36:Q36"/>
    <mergeCell ref="A37:A41"/>
    <mergeCell ref="B37:C37"/>
    <mergeCell ref="D37:D41"/>
    <mergeCell ref="E37:Q37"/>
    <mergeCell ref="B38:B41"/>
    <mergeCell ref="C38:C41"/>
    <mergeCell ref="E38:E39"/>
    <mergeCell ref="F38:F39"/>
    <mergeCell ref="G38:G39"/>
    <mergeCell ref="H38:H39"/>
    <mergeCell ref="I38:J38"/>
    <mergeCell ref="K38:L38"/>
    <mergeCell ref="M38:N38"/>
    <mergeCell ref="O38:P38"/>
    <mergeCell ref="Q38:Q39"/>
    <mergeCell ref="A35:Q35"/>
    <mergeCell ref="A3:Q3"/>
    <mergeCell ref="A4:A8"/>
    <mergeCell ref="B4:C4"/>
    <mergeCell ref="D4:D8"/>
    <mergeCell ref="E4:Q4"/>
    <mergeCell ref="B5:B8"/>
    <mergeCell ref="C5:C8"/>
    <mergeCell ref="E5:E6"/>
    <mergeCell ref="F5:F6"/>
    <mergeCell ref="G5:G6"/>
    <mergeCell ref="H5:H6"/>
    <mergeCell ref="I5:J5"/>
    <mergeCell ref="A16:A17"/>
    <mergeCell ref="A30:A31"/>
    <mergeCell ref="A2:Q2"/>
    <mergeCell ref="K5:L5"/>
    <mergeCell ref="M5:N5"/>
    <mergeCell ref="O5:P5"/>
    <mergeCell ref="Q5:Q6"/>
    <mergeCell ref="A11:A12"/>
  </mergeCells>
  <printOptions horizontalCentered="1"/>
  <pageMargins left="0.19685039370078741" right="0.11811023622047245" top="0.51181102362204722" bottom="0.19685039370078741" header="0.23622047244094491" footer="0.19685039370078741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6600CC"/>
  </sheetPr>
  <dimension ref="A1:M86"/>
  <sheetViews>
    <sheetView zoomScale="48" zoomScaleNormal="48" workbookViewId="0">
      <selection activeCell="L31" sqref="L31"/>
    </sheetView>
  </sheetViews>
  <sheetFormatPr defaultRowHeight="12.75"/>
  <sheetData>
    <row r="1" spans="1:13" ht="14.25" customHeight="1">
      <c r="B1" s="61"/>
      <c r="C1" s="58"/>
      <c r="D1" s="37"/>
      <c r="E1" s="37"/>
      <c r="F1" s="37"/>
      <c r="G1" s="37"/>
      <c r="H1" s="60"/>
    </row>
    <row r="2" spans="1:13" ht="28.5" customHeight="1">
      <c r="C2" s="58"/>
      <c r="D2" s="37"/>
      <c r="E2" s="37"/>
      <c r="F2" s="37"/>
      <c r="G2" s="37"/>
      <c r="H2" s="59"/>
    </row>
    <row r="3" spans="1:13" ht="28.5" customHeight="1"/>
    <row r="4" spans="1:13" ht="28.5" customHeight="1"/>
    <row r="5" spans="1:13" ht="28.5" customHeight="1"/>
    <row r="6" spans="1:13" ht="28.5" customHeight="1"/>
    <row r="7" spans="1:13" ht="36" customHeight="1">
      <c r="A7" s="1384" t="s">
        <v>60</v>
      </c>
      <c r="B7" s="1384"/>
      <c r="C7" s="1384"/>
      <c r="D7" s="1384"/>
      <c r="E7" s="1384"/>
      <c r="F7" s="1384"/>
      <c r="G7" s="1384"/>
      <c r="H7" s="1384"/>
      <c r="I7" s="1384"/>
      <c r="J7" s="1384"/>
      <c r="K7" s="1384"/>
      <c r="L7" s="1384"/>
      <c r="M7" s="1384"/>
    </row>
    <row r="8" spans="1:13" ht="36" customHeight="1">
      <c r="A8" s="1385" t="s">
        <v>431</v>
      </c>
      <c r="B8" s="1385"/>
      <c r="C8" s="1385"/>
      <c r="D8" s="1385"/>
      <c r="E8" s="1385"/>
      <c r="F8" s="1385"/>
      <c r="G8" s="1385"/>
      <c r="H8" s="1385"/>
      <c r="I8" s="1385"/>
      <c r="J8" s="1385"/>
      <c r="K8" s="1385"/>
      <c r="L8" s="1385"/>
      <c r="M8" s="1385"/>
    </row>
    <row r="9" spans="1:13" ht="36" customHeight="1">
      <c r="A9" s="1386"/>
      <c r="B9" s="1386"/>
      <c r="C9" s="1386"/>
      <c r="D9" s="1386"/>
      <c r="E9" s="1386"/>
      <c r="F9" s="1386"/>
      <c r="G9" s="1386"/>
      <c r="H9" s="1386"/>
      <c r="I9" s="1386"/>
      <c r="J9" s="1386"/>
      <c r="K9" s="1386"/>
      <c r="L9" s="1386"/>
      <c r="M9" s="1386"/>
    </row>
    <row r="10" spans="1:13" ht="28.5" customHeight="1"/>
    <row r="11" spans="1:13" ht="28.5" customHeight="1"/>
    <row r="12" spans="1:13" ht="28.5" customHeight="1"/>
    <row r="13" spans="1:13" ht="28.5" customHeight="1"/>
    <row r="14" spans="1:13" ht="28.5" customHeight="1"/>
    <row r="15" spans="1:13" ht="28.5" customHeight="1"/>
    <row r="16" spans="1:13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</sheetData>
  <mergeCells count="3">
    <mergeCell ref="A7:M7"/>
    <mergeCell ref="A8:M8"/>
    <mergeCell ref="A9:M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20"/>
  <sheetViews>
    <sheetView zoomScaleNormal="100" workbookViewId="0">
      <selection activeCell="B5" sqref="B5:B7"/>
    </sheetView>
  </sheetViews>
  <sheetFormatPr defaultColWidth="13.140625" defaultRowHeight="21"/>
  <cols>
    <col min="1" max="1" width="7.28515625" style="785" customWidth="1"/>
    <col min="2" max="2" width="38.5703125" style="785" customWidth="1"/>
    <col min="3" max="3" width="4.140625" style="785" customWidth="1"/>
    <col min="4" max="4" width="8.7109375" style="785" customWidth="1"/>
    <col min="5" max="5" width="11.140625" style="785" customWidth="1"/>
    <col min="6" max="7" width="8.7109375" style="785" customWidth="1"/>
    <col min="8" max="8" width="12.140625" style="785" customWidth="1"/>
    <col min="9" max="9" width="10.42578125" style="785" customWidth="1"/>
    <col min="10" max="11" width="10.5703125" style="785" customWidth="1"/>
    <col min="12" max="16384" width="13.140625" style="785"/>
  </cols>
  <sheetData>
    <row r="1" spans="1:11">
      <c r="A1" s="1497" t="s">
        <v>612</v>
      </c>
      <c r="B1" s="1497"/>
      <c r="C1" s="1497"/>
      <c r="D1" s="1497"/>
      <c r="E1" s="1497"/>
      <c r="F1" s="1497"/>
      <c r="G1" s="1497"/>
      <c r="H1" s="1497"/>
      <c r="I1" s="1497"/>
      <c r="J1" s="1497"/>
      <c r="K1" s="1497"/>
    </row>
    <row r="2" spans="1:11" ht="23.25">
      <c r="A2" s="1498" t="s">
        <v>691</v>
      </c>
      <c r="B2" s="1498"/>
      <c r="C2" s="1498"/>
      <c r="D2" s="1498"/>
      <c r="E2" s="1498"/>
      <c r="F2" s="1498"/>
      <c r="G2" s="1498"/>
      <c r="H2" s="1498"/>
      <c r="I2" s="1498"/>
      <c r="J2" s="1498"/>
      <c r="K2" s="1498"/>
    </row>
    <row r="3" spans="1:11">
      <c r="A3" s="1499" t="s">
        <v>726</v>
      </c>
      <c r="B3" s="1499"/>
      <c r="C3" s="1222"/>
      <c r="D3" s="1222"/>
      <c r="E3" s="1222"/>
      <c r="F3" s="1222"/>
      <c r="G3" s="1222"/>
      <c r="H3" s="1222"/>
      <c r="I3" s="1222"/>
      <c r="J3" s="1222"/>
      <c r="K3" s="1222"/>
    </row>
    <row r="4" spans="1:11">
      <c r="A4" s="1223"/>
      <c r="B4" s="1223"/>
      <c r="C4" s="1224"/>
      <c r="D4" s="1224"/>
      <c r="E4" s="1224"/>
      <c r="F4" s="1224"/>
      <c r="G4" s="1224"/>
      <c r="H4" s="1224"/>
      <c r="I4" s="1224"/>
      <c r="J4" s="1224"/>
      <c r="K4" s="1224"/>
    </row>
    <row r="5" spans="1:11" ht="18.75" customHeight="1">
      <c r="A5" s="1500" t="s">
        <v>17</v>
      </c>
      <c r="B5" s="1500" t="s">
        <v>653</v>
      </c>
      <c r="C5" s="1503" t="s">
        <v>654</v>
      </c>
      <c r="D5" s="1491"/>
      <c r="E5" s="1492"/>
      <c r="F5" s="1503" t="s">
        <v>655</v>
      </c>
      <c r="G5" s="1492"/>
      <c r="H5" s="1491" t="s">
        <v>656</v>
      </c>
      <c r="I5" s="1313"/>
      <c r="J5" s="1491" t="s">
        <v>657</v>
      </c>
      <c r="K5" s="1492"/>
    </row>
    <row r="6" spans="1:11">
      <c r="A6" s="1501"/>
      <c r="B6" s="1501"/>
      <c r="C6" s="1504"/>
      <c r="D6" s="1505"/>
      <c r="E6" s="1506"/>
      <c r="F6" s="1507"/>
      <c r="G6" s="1494"/>
      <c r="H6" s="1493"/>
      <c r="I6" s="1293" t="s">
        <v>658</v>
      </c>
      <c r="J6" s="1493"/>
      <c r="K6" s="1494"/>
    </row>
    <row r="7" spans="1:11" ht="63.75" customHeight="1">
      <c r="A7" s="1502"/>
      <c r="B7" s="1502"/>
      <c r="C7" s="1495" t="s">
        <v>659</v>
      </c>
      <c r="D7" s="1496"/>
      <c r="E7" s="1292" t="s">
        <v>660</v>
      </c>
      <c r="F7" s="1328" t="s">
        <v>661</v>
      </c>
      <c r="G7" s="1292" t="s">
        <v>19</v>
      </c>
      <c r="H7" s="1329" t="s">
        <v>34</v>
      </c>
      <c r="I7" s="1330" t="s">
        <v>662</v>
      </c>
      <c r="J7" s="1292" t="s">
        <v>663</v>
      </c>
      <c r="K7" s="1292" t="s">
        <v>664</v>
      </c>
    </row>
    <row r="8" spans="1:11" ht="24" customHeight="1" thickBot="1">
      <c r="A8" s="1321"/>
      <c r="B8" s="1322" t="s">
        <v>37</v>
      </c>
      <c r="C8" s="1309"/>
      <c r="D8" s="1310"/>
      <c r="E8" s="1311"/>
      <c r="F8" s="1323"/>
      <c r="G8" s="1324"/>
      <c r="H8" s="1325">
        <f>SUM(H9:H17)</f>
        <v>0</v>
      </c>
      <c r="I8" s="1326"/>
      <c r="J8" s="1327"/>
      <c r="K8" s="1327"/>
    </row>
    <row r="9" spans="1:11" ht="24" customHeight="1" thickTop="1">
      <c r="A9" s="1294"/>
      <c r="B9" s="1299" t="s">
        <v>666</v>
      </c>
      <c r="C9" s="1302"/>
      <c r="D9" s="1297"/>
      <c r="E9" s="1306"/>
      <c r="F9" s="1312"/>
      <c r="G9" s="1314"/>
      <c r="H9" s="1225"/>
      <c r="I9" s="1315"/>
      <c r="J9" s="1318"/>
      <c r="K9" s="1318"/>
    </row>
    <row r="10" spans="1:11" ht="24" customHeight="1">
      <c r="A10" s="1295"/>
      <c r="B10" s="1300" t="s">
        <v>667</v>
      </c>
      <c r="C10" s="1303"/>
      <c r="D10" s="1298"/>
      <c r="E10" s="1307"/>
      <c r="F10" s="1303"/>
      <c r="G10" s="1307"/>
      <c r="H10" s="1226"/>
      <c r="I10" s="1316"/>
      <c r="J10" s="1319"/>
      <c r="K10" s="1319"/>
    </row>
    <row r="11" spans="1:11" ht="24" customHeight="1">
      <c r="A11" s="1295"/>
      <c r="B11" s="1300" t="s">
        <v>668</v>
      </c>
      <c r="C11" s="1303"/>
      <c r="D11" s="1298"/>
      <c r="E11" s="1307"/>
      <c r="F11" s="1303"/>
      <c r="G11" s="1307"/>
      <c r="H11" s="1226"/>
      <c r="I11" s="1316"/>
      <c r="J11" s="1319"/>
      <c r="K11" s="1319"/>
    </row>
    <row r="12" spans="1:11" ht="24" customHeight="1">
      <c r="A12" s="1295"/>
      <c r="B12" s="1300"/>
      <c r="C12" s="1303"/>
      <c r="D12" s="1298"/>
      <c r="E12" s="1307"/>
      <c r="F12" s="1303"/>
      <c r="G12" s="1307"/>
      <c r="H12" s="1226"/>
      <c r="I12" s="1316"/>
      <c r="J12" s="1319"/>
      <c r="K12" s="1319"/>
    </row>
    <row r="13" spans="1:11" ht="24" customHeight="1">
      <c r="A13" s="1295"/>
      <c r="B13" s="1300"/>
      <c r="C13" s="1303"/>
      <c r="D13" s="1298"/>
      <c r="E13" s="1307"/>
      <c r="F13" s="1303"/>
      <c r="G13" s="1307"/>
      <c r="H13" s="1226"/>
      <c r="I13" s="1316"/>
      <c r="J13" s="1319"/>
      <c r="K13" s="1319"/>
    </row>
    <row r="14" spans="1:11" ht="24" customHeight="1">
      <c r="A14" s="1295"/>
      <c r="B14" s="1300"/>
      <c r="C14" s="1303"/>
      <c r="D14" s="1298"/>
      <c r="E14" s="1307"/>
      <c r="F14" s="1303"/>
      <c r="G14" s="1307"/>
      <c r="H14" s="1226"/>
      <c r="I14" s="1316"/>
      <c r="J14" s="1319"/>
      <c r="K14" s="1319"/>
    </row>
    <row r="15" spans="1:11" ht="24" customHeight="1">
      <c r="A15" s="1295"/>
      <c r="B15" s="1300"/>
      <c r="C15" s="1303"/>
      <c r="D15" s="1298"/>
      <c r="E15" s="1307"/>
      <c r="F15" s="1303"/>
      <c r="G15" s="1307"/>
      <c r="H15" s="1226"/>
      <c r="I15" s="1316"/>
      <c r="J15" s="1319"/>
      <c r="K15" s="1319"/>
    </row>
    <row r="16" spans="1:11" ht="24" customHeight="1">
      <c r="A16" s="1295"/>
      <c r="B16" s="1300"/>
      <c r="C16" s="1303"/>
      <c r="D16" s="1298"/>
      <c r="E16" s="1307"/>
      <c r="F16" s="1303"/>
      <c r="G16" s="1307"/>
      <c r="H16" s="1226"/>
      <c r="I16" s="1316"/>
      <c r="J16" s="1319"/>
      <c r="K16" s="1319"/>
    </row>
    <row r="17" spans="1:11" ht="24" customHeight="1">
      <c r="A17" s="1296"/>
      <c r="B17" s="1301"/>
      <c r="C17" s="1304"/>
      <c r="D17" s="1305"/>
      <c r="E17" s="1308"/>
      <c r="F17" s="1304"/>
      <c r="G17" s="1308"/>
      <c r="H17" s="1331"/>
      <c r="I17" s="1317"/>
      <c r="J17" s="1320"/>
      <c r="K17" s="1320"/>
    </row>
    <row r="18" spans="1:11">
      <c r="A18" s="785" t="s">
        <v>669</v>
      </c>
    </row>
    <row r="20" spans="1:11">
      <c r="B20" s="2"/>
    </row>
  </sheetData>
  <mergeCells count="10">
    <mergeCell ref="A1:K1"/>
    <mergeCell ref="A2:K2"/>
    <mergeCell ref="A3:B3"/>
    <mergeCell ref="A5:A7"/>
    <mergeCell ref="B5:B7"/>
    <mergeCell ref="C5:E6"/>
    <mergeCell ref="F5:G6"/>
    <mergeCell ref="H5:H6"/>
    <mergeCell ref="J5:K6"/>
    <mergeCell ref="C7:D7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23"/>
  <sheetViews>
    <sheetView topLeftCell="A7" workbookViewId="0">
      <selection activeCell="M31" sqref="M31"/>
    </sheetView>
  </sheetViews>
  <sheetFormatPr defaultRowHeight="12.75"/>
  <cols>
    <col min="1" max="1" width="37.85546875" customWidth="1"/>
    <col min="2" max="3" width="8.7109375" customWidth="1"/>
    <col min="4" max="4" width="9.85546875" customWidth="1"/>
    <col min="5" max="5" width="11" customWidth="1"/>
    <col min="6" max="6" width="10.7109375" customWidth="1"/>
    <col min="9" max="9" width="13.5703125" customWidth="1"/>
    <col min="10" max="10" width="20.85546875" customWidth="1"/>
  </cols>
  <sheetData>
    <row r="1" spans="1:12" ht="27" customHeight="1">
      <c r="J1" s="678" t="s">
        <v>692</v>
      </c>
    </row>
    <row r="2" spans="1:12" ht="26.25">
      <c r="A2" s="1570" t="s">
        <v>675</v>
      </c>
      <c r="B2" s="1570"/>
      <c r="C2" s="1570"/>
      <c r="D2" s="1570"/>
      <c r="E2" s="1570"/>
      <c r="F2" s="1570"/>
      <c r="G2" s="1570"/>
      <c r="H2" s="1570"/>
      <c r="I2" s="1570"/>
      <c r="J2" s="1570"/>
    </row>
    <row r="3" spans="1:12" ht="26.25">
      <c r="A3" s="1604" t="s">
        <v>693</v>
      </c>
      <c r="B3" s="1604"/>
      <c r="C3" s="1604"/>
      <c r="D3" s="1604"/>
      <c r="E3" s="1604"/>
      <c r="F3" s="1604"/>
      <c r="G3" s="1604"/>
      <c r="H3" s="1604"/>
      <c r="I3" s="1604"/>
      <c r="J3" s="1604"/>
      <c r="K3" s="1228"/>
      <c r="L3" s="1228"/>
    </row>
    <row r="4" spans="1:12" s="2" customFormat="1" ht="21">
      <c r="A4" s="1" t="s">
        <v>676</v>
      </c>
    </row>
    <row r="5" spans="1:12" ht="21.75" customHeight="1">
      <c r="A5" s="1571" t="s">
        <v>39</v>
      </c>
      <c r="B5" s="1572" t="s">
        <v>265</v>
      </c>
      <c r="C5" s="1573"/>
      <c r="D5" s="1571" t="s">
        <v>317</v>
      </c>
      <c r="E5" s="1576" t="s">
        <v>677</v>
      </c>
      <c r="F5" s="1577"/>
      <c r="G5" s="1577"/>
      <c r="H5" s="1577"/>
      <c r="I5" s="1577"/>
      <c r="J5" s="1571" t="s">
        <v>678</v>
      </c>
    </row>
    <row r="6" spans="1:12" ht="35.25" customHeight="1">
      <c r="A6" s="1569"/>
      <c r="B6" s="1574"/>
      <c r="C6" s="1575"/>
      <c r="D6" s="1569"/>
      <c r="E6" s="1571" t="s">
        <v>679</v>
      </c>
      <c r="F6" s="1569" t="s">
        <v>680</v>
      </c>
      <c r="G6" s="1569" t="s">
        <v>681</v>
      </c>
      <c r="H6" s="1569" t="s">
        <v>682</v>
      </c>
      <c r="I6" s="1569" t="s">
        <v>683</v>
      </c>
      <c r="J6" s="1569"/>
    </row>
    <row r="7" spans="1:12" ht="30.75" customHeight="1">
      <c r="A7" s="1569"/>
      <c r="B7" s="1229" t="s">
        <v>229</v>
      </c>
      <c r="C7" s="1229" t="s">
        <v>308</v>
      </c>
      <c r="D7" s="1229" t="s">
        <v>229</v>
      </c>
      <c r="E7" s="1578"/>
      <c r="F7" s="1569"/>
      <c r="G7" s="1569"/>
      <c r="H7" s="1569"/>
      <c r="I7" s="1569"/>
      <c r="J7" s="1569"/>
    </row>
    <row r="8" spans="1:12" ht="19.5" thickBot="1">
      <c r="A8" s="1230" t="s">
        <v>37</v>
      </c>
      <c r="B8" s="1231"/>
      <c r="C8" s="1232"/>
      <c r="D8" s="1231"/>
      <c r="E8" s="1233"/>
      <c r="F8" s="1233"/>
      <c r="G8" s="1233"/>
      <c r="H8" s="1234"/>
      <c r="I8" s="1235">
        <f>I9+I16</f>
        <v>0</v>
      </c>
      <c r="J8" s="1234"/>
    </row>
    <row r="9" spans="1:12" s="1243" customFormat="1" ht="19.5" thickTop="1">
      <c r="A9" s="1236" t="s">
        <v>684</v>
      </c>
      <c r="B9" s="1237"/>
      <c r="C9" s="1238"/>
      <c r="D9" s="1237"/>
      <c r="E9" s="1239"/>
      <c r="F9" s="1239"/>
      <c r="G9" s="1239"/>
      <c r="H9" s="1240"/>
      <c r="I9" s="1241">
        <f>SUM(I10:I15)</f>
        <v>0</v>
      </c>
      <c r="J9" s="1242"/>
    </row>
    <row r="10" spans="1:12" s="1243" customFormat="1" ht="18.75">
      <c r="A10" s="1244"/>
      <c r="B10" s="1245"/>
      <c r="C10" s="1246"/>
      <c r="D10" s="1245"/>
      <c r="E10" s="1247"/>
      <c r="F10" s="1247"/>
      <c r="G10" s="1247"/>
      <c r="H10" s="1248"/>
      <c r="I10" s="1249"/>
      <c r="J10" s="1250"/>
    </row>
    <row r="11" spans="1:12" s="1243" customFormat="1" ht="18.75">
      <c r="A11" s="1251"/>
      <c r="B11" s="1252"/>
      <c r="C11" s="1253"/>
      <c r="D11" s="1254"/>
      <c r="E11" s="1255"/>
      <c r="F11" s="1255"/>
      <c r="G11" s="1255"/>
      <c r="H11" s="1256"/>
      <c r="I11" s="1257"/>
      <c r="J11" s="1258"/>
    </row>
    <row r="12" spans="1:12" s="1243" customFormat="1" ht="18.75">
      <c r="A12" s="1259"/>
      <c r="B12" s="1260"/>
      <c r="C12" s="1261"/>
      <c r="D12" s="1262"/>
      <c r="E12" s="1263"/>
      <c r="F12" s="1263"/>
      <c r="G12" s="1263"/>
      <c r="H12" s="1264"/>
      <c r="I12" s="1265"/>
      <c r="J12" s="1258"/>
    </row>
    <row r="13" spans="1:12" s="1243" customFormat="1" ht="18.75">
      <c r="A13" s="1266"/>
      <c r="B13" s="1260"/>
      <c r="C13" s="1261"/>
      <c r="D13" s="1262"/>
      <c r="E13" s="1263"/>
      <c r="F13" s="1263"/>
      <c r="G13" s="1263"/>
      <c r="H13" s="1267"/>
      <c r="I13" s="1268"/>
      <c r="J13" s="1258"/>
    </row>
    <row r="14" spans="1:12" s="1243" customFormat="1" ht="18.75">
      <c r="A14" s="1266"/>
      <c r="B14" s="1260"/>
      <c r="C14" s="1261"/>
      <c r="D14" s="1262"/>
      <c r="E14" s="1263"/>
      <c r="F14" s="1263"/>
      <c r="G14" s="1263"/>
      <c r="H14" s="1267"/>
      <c r="I14" s="1268"/>
      <c r="J14" s="1258"/>
    </row>
    <row r="15" spans="1:12" s="1243" customFormat="1" ht="18.75">
      <c r="A15" s="1259"/>
      <c r="B15" s="1260"/>
      <c r="C15" s="1261"/>
      <c r="D15" s="1262"/>
      <c r="E15" s="1263"/>
      <c r="F15" s="1263"/>
      <c r="G15" s="1263"/>
      <c r="H15" s="1264"/>
      <c r="I15" s="1265"/>
      <c r="J15" s="1269"/>
    </row>
    <row r="16" spans="1:12" s="1243" customFormat="1" ht="18.75" customHeight="1">
      <c r="A16" s="1236" t="s">
        <v>685</v>
      </c>
      <c r="B16" s="1237"/>
      <c r="C16" s="1238"/>
      <c r="D16" s="1237"/>
      <c r="E16" s="1239"/>
      <c r="F16" s="1239"/>
      <c r="G16" s="1239"/>
      <c r="H16" s="1240"/>
      <c r="I16" s="1241">
        <f>SUM(I17:I21)</f>
        <v>0</v>
      </c>
      <c r="J16" s="1270"/>
    </row>
    <row r="17" spans="1:10" s="1243" customFormat="1" ht="19.5">
      <c r="A17" s="1271"/>
      <c r="B17" s="1260"/>
      <c r="C17" s="1261"/>
      <c r="D17" s="1262"/>
      <c r="E17" s="1263"/>
      <c r="F17" s="1263"/>
      <c r="G17" s="1263"/>
      <c r="H17" s="1267"/>
      <c r="I17" s="1268"/>
      <c r="J17" s="1272"/>
    </row>
    <row r="18" spans="1:10" s="1243" customFormat="1" ht="19.5">
      <c r="A18" s="1271"/>
      <c r="B18" s="1273"/>
      <c r="C18" s="1261"/>
      <c r="D18" s="1274"/>
      <c r="E18" s="1263"/>
      <c r="F18" s="1263"/>
      <c r="G18" s="1263"/>
      <c r="H18" s="1275"/>
      <c r="I18" s="1268"/>
      <c r="J18" s="1276"/>
    </row>
    <row r="19" spans="1:10" s="1243" customFormat="1" ht="18.75" customHeight="1">
      <c r="A19" s="1259"/>
      <c r="B19" s="1260"/>
      <c r="C19" s="1261"/>
      <c r="D19" s="1262"/>
      <c r="E19" s="1263"/>
      <c r="F19" s="1263"/>
      <c r="G19" s="1263"/>
      <c r="H19" s="1264"/>
      <c r="I19" s="1265"/>
      <c r="J19" s="1276"/>
    </row>
    <row r="20" spans="1:10" s="1243" customFormat="1" ht="19.5">
      <c r="A20" s="1271"/>
      <c r="B20" s="1260"/>
      <c r="C20" s="1261"/>
      <c r="D20" s="1262"/>
      <c r="E20" s="1263"/>
      <c r="F20" s="1263"/>
      <c r="G20" s="1263"/>
      <c r="H20" s="1264"/>
      <c r="I20" s="1268"/>
      <c r="J20" s="1276"/>
    </row>
    <row r="21" spans="1:10" s="1243" customFormat="1" ht="19.5">
      <c r="A21" s="1277"/>
      <c r="B21" s="1278"/>
      <c r="C21" s="1279"/>
      <c r="D21" s="1280"/>
      <c r="E21" s="1281"/>
      <c r="F21" s="1281"/>
      <c r="G21" s="1281"/>
      <c r="H21" s="1282"/>
      <c r="I21" s="1283"/>
      <c r="J21" s="1284"/>
    </row>
    <row r="22" spans="1:10" s="1243" customFormat="1" ht="21">
      <c r="A22" s="746" t="s">
        <v>733</v>
      </c>
      <c r="B22" s="2"/>
    </row>
    <row r="23" spans="1:10" s="1243" customFormat="1" ht="21">
      <c r="A23" s="2"/>
    </row>
  </sheetData>
  <mergeCells count="12">
    <mergeCell ref="I6:I7"/>
    <mergeCell ref="A3:J3"/>
    <mergeCell ref="A2:J2"/>
    <mergeCell ref="A5:A7"/>
    <mergeCell ref="B5:C6"/>
    <mergeCell ref="D5:D6"/>
    <mergeCell ref="E5:I5"/>
    <mergeCell ref="J5:J7"/>
    <mergeCell ref="E6:E7"/>
    <mergeCell ref="F6:F7"/>
    <mergeCell ref="G6:G7"/>
    <mergeCell ref="H6:H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16"/>
  <sheetViews>
    <sheetView topLeftCell="A4" workbookViewId="0">
      <selection activeCell="J6" sqref="J6"/>
    </sheetView>
  </sheetViews>
  <sheetFormatPr defaultRowHeight="12.75"/>
  <sheetData>
    <row r="1" spans="1:14" ht="30" customHeight="1">
      <c r="B1" s="61"/>
      <c r="C1" s="58"/>
      <c r="D1" s="1289"/>
      <c r="E1" s="1289"/>
      <c r="F1" s="1289"/>
      <c r="G1" s="1289"/>
      <c r="H1" s="60"/>
    </row>
    <row r="2" spans="1:14" ht="30" customHeight="1">
      <c r="C2" s="58"/>
      <c r="D2" s="1289"/>
      <c r="E2" s="1289"/>
      <c r="F2" s="1289"/>
      <c r="G2" s="1289"/>
      <c r="H2" s="59"/>
    </row>
    <row r="3" spans="1:14" ht="30" customHeight="1"/>
    <row r="4" spans="1:14" ht="30" customHeight="1"/>
    <row r="5" spans="1:14" ht="30" customHeight="1"/>
    <row r="6" spans="1:14" ht="30" customHeight="1"/>
    <row r="7" spans="1:14" ht="42.75" customHeight="1">
      <c r="A7" s="1384" t="s">
        <v>737</v>
      </c>
      <c r="B7" s="1384"/>
      <c r="C7" s="1384"/>
      <c r="D7" s="1384"/>
      <c r="E7" s="1384"/>
      <c r="F7" s="1384"/>
      <c r="G7" s="1384"/>
      <c r="H7" s="1384"/>
      <c r="I7" s="1384"/>
      <c r="J7" s="1384"/>
      <c r="K7" s="1384"/>
      <c r="L7" s="1384"/>
      <c r="M7" s="1384"/>
      <c r="N7" s="1384"/>
    </row>
    <row r="8" spans="1:14" ht="39.75" customHeight="1">
      <c r="A8" s="1386" t="s">
        <v>738</v>
      </c>
      <c r="B8" s="1386"/>
      <c r="C8" s="1386"/>
      <c r="D8" s="1386"/>
      <c r="E8" s="1386"/>
      <c r="F8" s="1386"/>
      <c r="G8" s="1386"/>
      <c r="H8" s="1386"/>
      <c r="I8" s="1386"/>
      <c r="J8" s="1386"/>
      <c r="K8" s="1386"/>
      <c r="L8" s="1386"/>
      <c r="M8" s="1386"/>
      <c r="N8" s="1386"/>
    </row>
    <row r="9" spans="1:14" ht="39.75" customHeight="1">
      <c r="A9" s="1386"/>
      <c r="B9" s="1386"/>
      <c r="C9" s="1386"/>
      <c r="D9" s="1386"/>
      <c r="E9" s="1386"/>
      <c r="F9" s="1386"/>
      <c r="G9" s="1386"/>
      <c r="H9" s="1386"/>
      <c r="I9" s="1386"/>
      <c r="J9" s="1386"/>
      <c r="K9" s="1386"/>
      <c r="L9" s="1386"/>
      <c r="M9" s="1386"/>
    </row>
    <row r="10" spans="1:14" ht="30" customHeight="1"/>
    <row r="11" spans="1:14" ht="30" customHeight="1"/>
    <row r="12" spans="1:14" ht="30" customHeight="1"/>
    <row r="13" spans="1:14" ht="30" customHeight="1"/>
    <row r="14" spans="1:14" ht="30" customHeight="1"/>
    <row r="15" spans="1:14" ht="30" customHeight="1"/>
    <row r="16" spans="1:14" ht="30" customHeight="1"/>
  </sheetData>
  <mergeCells count="3">
    <mergeCell ref="A9:M9"/>
    <mergeCell ref="A7:N7"/>
    <mergeCell ref="A8:N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O25"/>
  <sheetViews>
    <sheetView topLeftCell="A10" workbookViewId="0">
      <selection activeCell="H27" sqref="H27"/>
    </sheetView>
  </sheetViews>
  <sheetFormatPr defaultRowHeight="21"/>
  <cols>
    <col min="1" max="16384" width="9.140625" style="2"/>
  </cols>
  <sheetData>
    <row r="1" spans="1:15">
      <c r="O1" s="10" t="s">
        <v>743</v>
      </c>
    </row>
    <row r="2" spans="1:15">
      <c r="A2" s="1419" t="s">
        <v>479</v>
      </c>
      <c r="B2" s="1419"/>
      <c r="C2" s="1419"/>
      <c r="D2" s="1419"/>
      <c r="E2" s="1419"/>
      <c r="F2" s="1419"/>
      <c r="G2" s="1419"/>
      <c r="H2" s="1419"/>
      <c r="I2" s="1419"/>
      <c r="J2" s="1419"/>
      <c r="K2" s="1419"/>
      <c r="L2" s="1419"/>
      <c r="M2" s="1419"/>
      <c r="N2" s="1419"/>
      <c r="O2" s="1419"/>
    </row>
    <row r="3" spans="1:15">
      <c r="A3" s="1419" t="s">
        <v>480</v>
      </c>
      <c r="B3" s="1419"/>
      <c r="C3" s="1419"/>
      <c r="D3" s="1419"/>
      <c r="E3" s="1419"/>
      <c r="F3" s="1419"/>
      <c r="G3" s="1419"/>
      <c r="H3" s="1419"/>
      <c r="I3" s="1419"/>
      <c r="J3" s="1419"/>
      <c r="K3" s="1419"/>
      <c r="L3" s="1419"/>
      <c r="M3" s="1419"/>
      <c r="N3" s="1419"/>
      <c r="O3" s="1419"/>
    </row>
    <row r="4" spans="1:15" ht="12" customHeight="1" thickBot="1">
      <c r="A4" s="1071"/>
      <c r="B4" s="1071"/>
      <c r="C4" s="1071"/>
      <c r="D4" s="1071"/>
      <c r="E4" s="1071"/>
      <c r="F4" s="1074"/>
      <c r="G4" s="1074"/>
      <c r="H4" s="1074"/>
      <c r="I4" s="1074"/>
      <c r="J4" s="1074"/>
      <c r="K4" s="1071"/>
      <c r="L4" s="1071"/>
      <c r="M4" s="1071"/>
      <c r="N4" s="1071"/>
      <c r="O4" s="1071"/>
    </row>
    <row r="5" spans="1:15">
      <c r="A5" s="746" t="s">
        <v>481</v>
      </c>
      <c r="C5" s="704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>
      <c r="A6" s="1"/>
      <c r="C6" s="704" t="s">
        <v>314</v>
      </c>
      <c r="D6" s="1075"/>
      <c r="E6" s="1075"/>
      <c r="F6" s="1075"/>
      <c r="G6" s="1075"/>
      <c r="H6" s="1075"/>
      <c r="I6" s="1075"/>
      <c r="J6" s="1075"/>
      <c r="K6" s="1075"/>
      <c r="L6" s="1075"/>
      <c r="M6" s="1075"/>
      <c r="N6" s="1075"/>
      <c r="O6" s="1075"/>
    </row>
    <row r="7" spans="1:15">
      <c r="C7" s="704" t="s">
        <v>482</v>
      </c>
      <c r="D7" s="1075"/>
      <c r="E7" s="1075"/>
      <c r="F7" s="1075"/>
      <c r="G7" s="1075"/>
      <c r="H7" s="1075"/>
      <c r="I7" s="1075"/>
      <c r="J7" s="1075"/>
      <c r="K7" s="1075"/>
      <c r="L7" s="1075"/>
      <c r="M7" s="1075"/>
      <c r="N7" s="1075"/>
      <c r="O7" s="1075"/>
    </row>
    <row r="8" spans="1:15">
      <c r="A8" s="746" t="s">
        <v>483</v>
      </c>
      <c r="C8" s="1071"/>
      <c r="D8" s="1071"/>
      <c r="E8" s="1071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5">
      <c r="B9" s="1071"/>
      <c r="C9" s="1071"/>
      <c r="D9" s="1071"/>
      <c r="E9" s="704" t="s">
        <v>484</v>
      </c>
      <c r="F9" s="1075"/>
      <c r="G9" s="1075"/>
      <c r="H9" s="1075"/>
      <c r="I9" s="1075"/>
      <c r="J9" s="1075"/>
      <c r="K9" s="1075"/>
      <c r="L9" s="1075"/>
      <c r="M9" s="1075"/>
      <c r="N9" s="1075"/>
      <c r="O9" s="1075"/>
    </row>
    <row r="10" spans="1:15">
      <c r="B10" s="1071"/>
      <c r="C10" s="1071"/>
      <c r="D10" s="1071"/>
      <c r="E10" s="704" t="s">
        <v>485</v>
      </c>
      <c r="F10" s="1075"/>
      <c r="G10" s="1075"/>
      <c r="H10" s="1075"/>
      <c r="I10" s="1075"/>
      <c r="J10" s="1075"/>
      <c r="K10" s="1075"/>
      <c r="L10" s="1075"/>
      <c r="M10" s="1075"/>
      <c r="N10" s="1075"/>
      <c r="O10" s="1075"/>
    </row>
    <row r="11" spans="1:15">
      <c r="B11" s="58"/>
      <c r="C11" s="58"/>
      <c r="D11" s="58"/>
      <c r="E11" s="1073" t="s">
        <v>486</v>
      </c>
      <c r="F11" s="1075"/>
      <c r="G11" s="1075"/>
      <c r="H11" s="1075"/>
      <c r="I11" s="1075"/>
      <c r="J11" s="1075"/>
      <c r="K11" s="1075"/>
      <c r="L11" s="1075"/>
      <c r="M11" s="1075"/>
      <c r="N11" s="1075"/>
      <c r="O11" s="1075"/>
    </row>
    <row r="12" spans="1:15">
      <c r="A12" s="746" t="s">
        <v>487</v>
      </c>
      <c r="B12" s="58"/>
      <c r="C12" s="58"/>
      <c r="D12" s="58"/>
      <c r="E12" s="1073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>
      <c r="B13" s="58"/>
      <c r="C13" s="58"/>
      <c r="D13" s="58"/>
      <c r="E13" s="1073" t="s">
        <v>488</v>
      </c>
      <c r="F13" s="1075"/>
      <c r="G13" s="1075"/>
      <c r="H13" s="1075"/>
      <c r="I13" s="1075"/>
      <c r="J13" s="1075"/>
      <c r="K13" s="523" t="s">
        <v>11</v>
      </c>
      <c r="L13" s="57"/>
      <c r="M13" s="57"/>
      <c r="N13" s="57"/>
      <c r="O13" s="57"/>
    </row>
    <row r="14" spans="1:15">
      <c r="A14" s="57"/>
      <c r="B14" s="57"/>
      <c r="C14" s="1073"/>
      <c r="D14" s="1073"/>
      <c r="E14" s="1073" t="s">
        <v>489</v>
      </c>
      <c r="F14" s="1076"/>
      <c r="G14" s="1076"/>
      <c r="H14" s="1076"/>
      <c r="I14" s="1076"/>
      <c r="J14" s="1076"/>
      <c r="K14" s="1072" t="s">
        <v>11</v>
      </c>
    </row>
    <row r="15" spans="1:15" ht="10.5" customHeight="1">
      <c r="A15" s="57"/>
      <c r="B15" s="57"/>
      <c r="C15" s="1073"/>
      <c r="D15" s="1073"/>
      <c r="E15" s="1073"/>
      <c r="F15" s="57"/>
    </row>
    <row r="16" spans="1:15" ht="43.5" customHeight="1">
      <c r="A16" s="1630" t="s">
        <v>473</v>
      </c>
      <c r="B16" s="1630"/>
      <c r="C16" s="1630"/>
      <c r="D16" s="1630"/>
      <c r="E16" s="1630"/>
      <c r="F16" s="1630"/>
      <c r="G16" s="1631" t="s">
        <v>476</v>
      </c>
      <c r="H16" s="1630"/>
      <c r="I16" s="1630"/>
      <c r="J16" s="1080" t="s">
        <v>413</v>
      </c>
      <c r="K16" s="1630" t="s">
        <v>474</v>
      </c>
      <c r="L16" s="1630"/>
      <c r="M16" s="1630"/>
      <c r="N16" s="1632" t="s">
        <v>475</v>
      </c>
      <c r="O16" s="1630"/>
    </row>
    <row r="17" spans="1:15">
      <c r="A17" s="1625" t="s">
        <v>477</v>
      </c>
      <c r="B17" s="1626"/>
      <c r="C17" s="1626"/>
      <c r="D17" s="1626"/>
      <c r="E17" s="1626"/>
      <c r="F17" s="1627"/>
      <c r="G17" s="1625"/>
      <c r="H17" s="1626"/>
      <c r="I17" s="1627"/>
      <c r="J17" s="1077"/>
      <c r="K17" s="1617" t="s">
        <v>490</v>
      </c>
      <c r="L17" s="1617"/>
      <c r="M17" s="1617"/>
      <c r="N17" s="1628"/>
      <c r="O17" s="1629"/>
    </row>
    <row r="18" spans="1:15">
      <c r="A18" s="1614"/>
      <c r="B18" s="1615"/>
      <c r="C18" s="1615"/>
      <c r="D18" s="1615"/>
      <c r="E18" s="1615"/>
      <c r="F18" s="1616"/>
      <c r="G18" s="1614"/>
      <c r="H18" s="1615"/>
      <c r="I18" s="1616"/>
      <c r="J18" s="1078"/>
      <c r="K18" s="1617" t="s">
        <v>491</v>
      </c>
      <c r="L18" s="1617"/>
      <c r="M18" s="1617"/>
      <c r="N18" s="1618"/>
      <c r="O18" s="1619"/>
    </row>
    <row r="19" spans="1:15">
      <c r="A19" s="1620"/>
      <c r="B19" s="1621"/>
      <c r="C19" s="1621"/>
      <c r="D19" s="1621"/>
      <c r="E19" s="1621"/>
      <c r="F19" s="1622"/>
      <c r="G19" s="1620"/>
      <c r="H19" s="1621"/>
      <c r="I19" s="1622"/>
      <c r="J19" s="1079"/>
      <c r="K19" s="1617" t="s">
        <v>492</v>
      </c>
      <c r="L19" s="1617"/>
      <c r="M19" s="1617"/>
      <c r="N19" s="1623"/>
      <c r="O19" s="1624"/>
    </row>
    <row r="20" spans="1:15" ht="21" customHeight="1">
      <c r="A20" s="1625" t="s">
        <v>478</v>
      </c>
      <c r="B20" s="1626"/>
      <c r="C20" s="1626"/>
      <c r="D20" s="1626"/>
      <c r="E20" s="1626"/>
      <c r="F20" s="1627"/>
      <c r="G20" s="1625"/>
      <c r="H20" s="1626"/>
      <c r="I20" s="1627"/>
      <c r="J20" s="1077"/>
      <c r="K20" s="1617" t="s">
        <v>490</v>
      </c>
      <c r="L20" s="1617"/>
      <c r="M20" s="1617"/>
      <c r="N20" s="1628"/>
      <c r="O20" s="1629"/>
    </row>
    <row r="21" spans="1:15" ht="21" customHeight="1">
      <c r="A21" s="1614"/>
      <c r="B21" s="1615"/>
      <c r="C21" s="1615"/>
      <c r="D21" s="1615"/>
      <c r="E21" s="1615"/>
      <c r="F21" s="1616"/>
      <c r="G21" s="1614"/>
      <c r="H21" s="1615"/>
      <c r="I21" s="1616"/>
      <c r="J21" s="1078"/>
      <c r="K21" s="1617" t="s">
        <v>491</v>
      </c>
      <c r="L21" s="1617"/>
      <c r="M21" s="1617"/>
      <c r="N21" s="1618"/>
      <c r="O21" s="1619"/>
    </row>
    <row r="22" spans="1:15" ht="21" customHeight="1">
      <c r="A22" s="1620"/>
      <c r="B22" s="1621"/>
      <c r="C22" s="1621"/>
      <c r="D22" s="1621"/>
      <c r="E22" s="1621"/>
      <c r="F22" s="1622"/>
      <c r="G22" s="1620"/>
      <c r="H22" s="1621"/>
      <c r="I22" s="1622"/>
      <c r="J22" s="1079"/>
      <c r="K22" s="1617" t="s">
        <v>492</v>
      </c>
      <c r="L22" s="1617"/>
      <c r="M22" s="1617"/>
      <c r="N22" s="1618"/>
      <c r="O22" s="1619"/>
    </row>
    <row r="23" spans="1:15">
      <c r="A23" s="1611"/>
      <c r="B23" s="1612"/>
      <c r="C23" s="1612"/>
      <c r="D23" s="1612"/>
      <c r="E23" s="1612"/>
      <c r="F23" s="1611"/>
      <c r="G23" s="1612"/>
      <c r="H23" s="1612"/>
      <c r="I23" s="1612"/>
      <c r="J23" s="1613"/>
      <c r="K23" s="1611"/>
      <c r="L23" s="1612"/>
      <c r="M23" s="1612"/>
      <c r="N23" s="1612"/>
      <c r="O23" s="1613"/>
    </row>
    <row r="24" spans="1:15">
      <c r="A24" s="1605" t="s">
        <v>472</v>
      </c>
      <c r="B24" s="1606"/>
      <c r="C24" s="1606"/>
      <c r="D24" s="1606"/>
      <c r="E24" s="1606"/>
      <c r="F24" s="1605" t="s">
        <v>472</v>
      </c>
      <c r="G24" s="1606"/>
      <c r="H24" s="1606"/>
      <c r="I24" s="1606"/>
      <c r="J24" s="1606"/>
      <c r="K24" s="1605" t="s">
        <v>472</v>
      </c>
      <c r="L24" s="1606"/>
      <c r="M24" s="1606"/>
      <c r="N24" s="1606"/>
      <c r="O24" s="1607"/>
    </row>
    <row r="25" spans="1:15">
      <c r="A25" s="1608"/>
      <c r="B25" s="1609"/>
      <c r="C25" s="1609"/>
      <c r="D25" s="1609"/>
      <c r="E25" s="1609"/>
      <c r="F25" s="1608"/>
      <c r="G25" s="1609"/>
      <c r="H25" s="1609"/>
      <c r="I25" s="1609"/>
      <c r="J25" s="1610"/>
      <c r="K25" s="1608"/>
      <c r="L25" s="1609"/>
      <c r="M25" s="1609"/>
      <c r="N25" s="1609"/>
      <c r="O25" s="1610"/>
    </row>
  </sheetData>
  <mergeCells count="39">
    <mergeCell ref="A2:O2"/>
    <mergeCell ref="A3:O3"/>
    <mergeCell ref="A16:F16"/>
    <mergeCell ref="G16:I16"/>
    <mergeCell ref="K16:M16"/>
    <mergeCell ref="N16:O16"/>
    <mergeCell ref="A17:F17"/>
    <mergeCell ref="G17:I17"/>
    <mergeCell ref="K17:M17"/>
    <mergeCell ref="N17:O17"/>
    <mergeCell ref="A18:F18"/>
    <mergeCell ref="G18:I18"/>
    <mergeCell ref="K18:M18"/>
    <mergeCell ref="N18:O18"/>
    <mergeCell ref="A19:F19"/>
    <mergeCell ref="G19:I19"/>
    <mergeCell ref="K19:M19"/>
    <mergeCell ref="N19:O19"/>
    <mergeCell ref="A20:F20"/>
    <mergeCell ref="G20:I20"/>
    <mergeCell ref="K20:M20"/>
    <mergeCell ref="N20:O20"/>
    <mergeCell ref="A23:E23"/>
    <mergeCell ref="F23:J23"/>
    <mergeCell ref="K23:O23"/>
    <mergeCell ref="A21:F21"/>
    <mergeCell ref="G21:I21"/>
    <mergeCell ref="K21:M21"/>
    <mergeCell ref="N21:O21"/>
    <mergeCell ref="A22:F22"/>
    <mergeCell ref="G22:I22"/>
    <mergeCell ref="K22:M22"/>
    <mergeCell ref="N22:O22"/>
    <mergeCell ref="A24:E24"/>
    <mergeCell ref="F24:J24"/>
    <mergeCell ref="K24:O24"/>
    <mergeCell ref="A25:E25"/>
    <mergeCell ref="F25:J25"/>
    <mergeCell ref="K25:O25"/>
  </mergeCells>
  <printOptions horizontalCentered="1"/>
  <pageMargins left="0.27559055118110237" right="0.27559055118110237" top="0.98425196850393704" bottom="0.39370078740157483" header="0.31496062992125984" footer="0.31496062992125984"/>
  <pageSetup paperSize="9" scale="95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O89"/>
  <sheetViews>
    <sheetView zoomScale="90" zoomScaleNormal="90" workbookViewId="0">
      <selection activeCell="O1" sqref="O1"/>
    </sheetView>
  </sheetViews>
  <sheetFormatPr defaultRowHeight="21"/>
  <cols>
    <col min="1" max="1" width="8.42578125" style="1085" customWidth="1"/>
    <col min="2" max="3" width="8.42578125" style="1082" customWidth="1"/>
    <col min="4" max="16384" width="9.140625" style="1082"/>
  </cols>
  <sheetData>
    <row r="1" spans="1:15" ht="15" customHeight="1">
      <c r="O1" s="1112" t="s">
        <v>612</v>
      </c>
    </row>
    <row r="2" spans="1:15" ht="19.5" customHeight="1">
      <c r="A2" s="1676" t="s">
        <v>505</v>
      </c>
      <c r="B2" s="1676"/>
      <c r="C2" s="1676"/>
      <c r="D2" s="1676"/>
      <c r="E2" s="1676"/>
      <c r="F2" s="1676"/>
      <c r="G2" s="1676"/>
      <c r="H2" s="1676"/>
      <c r="I2" s="1676"/>
      <c r="J2" s="1676"/>
      <c r="K2" s="1676"/>
      <c r="L2" s="1676"/>
      <c r="M2" s="1676"/>
      <c r="N2" s="1676"/>
      <c r="O2" s="1676"/>
    </row>
    <row r="3" spans="1:15" ht="19.5" customHeight="1">
      <c r="A3" s="1676" t="s">
        <v>506</v>
      </c>
      <c r="B3" s="1676"/>
      <c r="C3" s="1676"/>
      <c r="D3" s="1676"/>
      <c r="E3" s="1676"/>
      <c r="F3" s="1676"/>
      <c r="G3" s="1676"/>
      <c r="H3" s="1676"/>
      <c r="I3" s="1676"/>
      <c r="J3" s="1676"/>
      <c r="K3" s="1676"/>
      <c r="L3" s="1676"/>
      <c r="M3" s="1676"/>
      <c r="N3" s="1676"/>
      <c r="O3" s="1676"/>
    </row>
    <row r="4" spans="1:15" ht="19.5" customHeight="1">
      <c r="A4" s="1083" t="s">
        <v>507</v>
      </c>
    </row>
    <row r="5" spans="1:15" ht="105" customHeight="1">
      <c r="A5" s="1673" t="s">
        <v>516</v>
      </c>
      <c r="B5" s="1673"/>
      <c r="C5" s="1673"/>
      <c r="D5" s="1673"/>
      <c r="E5" s="1673"/>
      <c r="F5" s="1673"/>
      <c r="G5" s="1673"/>
      <c r="H5" s="1673"/>
      <c r="I5" s="1673"/>
      <c r="J5" s="1673"/>
      <c r="K5" s="1673"/>
      <c r="L5" s="1673"/>
      <c r="M5" s="1673"/>
      <c r="N5" s="1673"/>
      <c r="O5" s="1673"/>
    </row>
    <row r="6" spans="1:15" ht="45" customHeight="1">
      <c r="A6" s="1673" t="s">
        <v>517</v>
      </c>
      <c r="B6" s="1673"/>
      <c r="C6" s="1673"/>
      <c r="D6" s="1673"/>
      <c r="E6" s="1673"/>
      <c r="F6" s="1673"/>
      <c r="G6" s="1673"/>
      <c r="H6" s="1673"/>
      <c r="I6" s="1673"/>
      <c r="J6" s="1673"/>
      <c r="K6" s="1673"/>
      <c r="L6" s="1673"/>
      <c r="M6" s="1673"/>
      <c r="N6" s="1673"/>
      <c r="O6" s="1673"/>
    </row>
    <row r="7" spans="1:15" ht="8.25" customHeight="1">
      <c r="A7" s="1084"/>
      <c r="B7" s="1084"/>
      <c r="C7" s="1084"/>
      <c r="D7" s="1084"/>
      <c r="E7" s="1084"/>
      <c r="F7" s="1084"/>
      <c r="G7" s="1084"/>
      <c r="H7" s="1084"/>
      <c r="I7" s="1084"/>
      <c r="J7" s="1084"/>
      <c r="K7" s="1084"/>
      <c r="L7" s="1084"/>
      <c r="M7" s="1084"/>
      <c r="N7" s="1084"/>
      <c r="O7" s="1084"/>
    </row>
    <row r="8" spans="1:15" ht="20.25" customHeight="1">
      <c r="A8" s="1675" t="s">
        <v>508</v>
      </c>
      <c r="B8" s="1675"/>
      <c r="C8" s="1675"/>
      <c r="D8" s="1675"/>
      <c r="E8" s="1675"/>
      <c r="F8" s="1675"/>
      <c r="G8" s="1675"/>
      <c r="H8" s="1675"/>
      <c r="I8" s="1675"/>
      <c r="J8" s="1675"/>
      <c r="K8" s="1675"/>
      <c r="L8" s="1675"/>
      <c r="M8" s="1675"/>
      <c r="N8" s="1675"/>
      <c r="O8" s="1675"/>
    </row>
    <row r="9" spans="1:15" ht="20.25" customHeight="1">
      <c r="A9" s="1672" t="s">
        <v>493</v>
      </c>
      <c r="B9" s="1672"/>
      <c r="C9" s="1672"/>
      <c r="D9" s="1672"/>
      <c r="E9" s="1672"/>
      <c r="F9" s="1672"/>
      <c r="G9" s="1672"/>
      <c r="H9" s="1672"/>
      <c r="I9" s="1672" t="s">
        <v>499</v>
      </c>
      <c r="J9" s="1672"/>
      <c r="K9" s="1672"/>
      <c r="L9" s="1672"/>
      <c r="M9" s="1672"/>
      <c r="N9" s="1672"/>
      <c r="O9" s="1672"/>
    </row>
    <row r="10" spans="1:15" ht="20.25" customHeight="1">
      <c r="A10" s="1667" t="s">
        <v>495</v>
      </c>
      <c r="B10" s="1667"/>
      <c r="C10" s="1667"/>
      <c r="D10" s="1667"/>
      <c r="E10" s="1667"/>
      <c r="F10" s="1667"/>
      <c r="G10" s="1667"/>
      <c r="H10" s="1667"/>
      <c r="I10" s="1677" t="s">
        <v>500</v>
      </c>
      <c r="J10" s="1678"/>
      <c r="K10" s="1678"/>
      <c r="L10" s="1678"/>
      <c r="M10" s="1678"/>
      <c r="N10" s="1678"/>
      <c r="O10" s="1679"/>
    </row>
    <row r="11" spans="1:15" ht="20.25" customHeight="1">
      <c r="A11" s="1667" t="s">
        <v>496</v>
      </c>
      <c r="B11" s="1667"/>
      <c r="C11" s="1667"/>
      <c r="D11" s="1667"/>
      <c r="E11" s="1667"/>
      <c r="F11" s="1667"/>
      <c r="G11" s="1667"/>
      <c r="H11" s="1667"/>
      <c r="I11" s="1677" t="s">
        <v>501</v>
      </c>
      <c r="J11" s="1678"/>
      <c r="K11" s="1678"/>
      <c r="L11" s="1678"/>
      <c r="M11" s="1678"/>
      <c r="N11" s="1678"/>
      <c r="O11" s="1679"/>
    </row>
    <row r="12" spans="1:15" ht="20.25" customHeight="1">
      <c r="A12" s="1667" t="s">
        <v>497</v>
      </c>
      <c r="B12" s="1667"/>
      <c r="C12" s="1667"/>
      <c r="D12" s="1667"/>
      <c r="E12" s="1667"/>
      <c r="F12" s="1667"/>
      <c r="G12" s="1667"/>
      <c r="H12" s="1667"/>
      <c r="I12" s="1677" t="s">
        <v>502</v>
      </c>
      <c r="J12" s="1678"/>
      <c r="K12" s="1678"/>
      <c r="L12" s="1678"/>
      <c r="M12" s="1678"/>
      <c r="N12" s="1678"/>
      <c r="O12" s="1679"/>
    </row>
    <row r="13" spans="1:15" ht="20.25" customHeight="1">
      <c r="A13" s="1667" t="s">
        <v>498</v>
      </c>
      <c r="B13" s="1667"/>
      <c r="C13" s="1667"/>
      <c r="D13" s="1667"/>
      <c r="E13" s="1667"/>
      <c r="F13" s="1667"/>
      <c r="G13" s="1667"/>
      <c r="H13" s="1667"/>
      <c r="I13" s="1677" t="s">
        <v>504</v>
      </c>
      <c r="J13" s="1678"/>
      <c r="K13" s="1678"/>
      <c r="L13" s="1678"/>
      <c r="M13" s="1678"/>
      <c r="N13" s="1678"/>
      <c r="O13" s="1679"/>
    </row>
    <row r="14" spans="1:15" ht="20.25" customHeight="1"/>
    <row r="15" spans="1:15" ht="20.25" customHeight="1">
      <c r="A15" s="1675" t="s">
        <v>509</v>
      </c>
      <c r="B15" s="1675"/>
      <c r="C15" s="1675"/>
      <c r="D15" s="1675"/>
      <c r="E15" s="1675"/>
      <c r="F15" s="1675"/>
      <c r="G15" s="1675"/>
      <c r="H15" s="1675"/>
      <c r="I15" s="1675"/>
      <c r="J15" s="1675"/>
      <c r="K15" s="1675"/>
      <c r="L15" s="1675"/>
      <c r="M15" s="1675"/>
      <c r="N15" s="1675"/>
      <c r="O15" s="1675"/>
    </row>
    <row r="16" spans="1:15" ht="20.25" customHeight="1">
      <c r="A16" s="1672" t="s">
        <v>510</v>
      </c>
      <c r="B16" s="1672"/>
      <c r="C16" s="1672"/>
      <c r="D16" s="1672"/>
      <c r="E16" s="1672"/>
      <c r="F16" s="1672"/>
      <c r="G16" s="1672"/>
      <c r="H16" s="1672"/>
      <c r="I16" s="1672"/>
      <c r="J16" s="1672"/>
      <c r="K16" s="1672"/>
      <c r="L16" s="1672"/>
      <c r="M16" s="1672" t="s">
        <v>511</v>
      </c>
      <c r="N16" s="1672"/>
      <c r="O16" s="1672"/>
    </row>
    <row r="17" spans="1:15" ht="20.25" customHeight="1">
      <c r="A17" s="1674" t="s">
        <v>512</v>
      </c>
      <c r="B17" s="1674"/>
      <c r="C17" s="1674"/>
      <c r="D17" s="1674"/>
      <c r="E17" s="1674"/>
      <c r="F17" s="1674"/>
      <c r="G17" s="1674"/>
      <c r="H17" s="1674"/>
      <c r="I17" s="1674"/>
      <c r="J17" s="1674"/>
      <c r="K17" s="1674"/>
      <c r="L17" s="1674"/>
      <c r="M17" s="1667">
        <v>5</v>
      </c>
      <c r="N17" s="1667"/>
      <c r="O17" s="1667"/>
    </row>
    <row r="18" spans="1:15" ht="20.25" customHeight="1">
      <c r="A18" s="1674" t="s">
        <v>513</v>
      </c>
      <c r="B18" s="1674"/>
      <c r="C18" s="1674"/>
      <c r="D18" s="1674"/>
      <c r="E18" s="1674"/>
      <c r="F18" s="1674"/>
      <c r="G18" s="1674"/>
      <c r="H18" s="1674"/>
      <c r="I18" s="1674"/>
      <c r="J18" s="1674"/>
      <c r="K18" s="1674"/>
      <c r="L18" s="1674"/>
      <c r="M18" s="1667">
        <v>20</v>
      </c>
      <c r="N18" s="1667"/>
      <c r="O18" s="1667"/>
    </row>
    <row r="19" spans="1:15" ht="20.25" customHeight="1">
      <c r="A19" s="1674" t="s">
        <v>514</v>
      </c>
      <c r="B19" s="1674"/>
      <c r="C19" s="1674"/>
      <c r="D19" s="1674"/>
      <c r="E19" s="1674"/>
      <c r="F19" s="1674"/>
      <c r="G19" s="1674"/>
      <c r="H19" s="1674"/>
      <c r="I19" s="1674"/>
      <c r="J19" s="1674"/>
      <c r="K19" s="1674"/>
      <c r="L19" s="1674"/>
      <c r="M19" s="1667">
        <v>25</v>
      </c>
      <c r="N19" s="1667"/>
      <c r="O19" s="1667"/>
    </row>
    <row r="20" spans="1:15" ht="20.25" customHeight="1">
      <c r="A20" s="1674" t="s">
        <v>515</v>
      </c>
      <c r="B20" s="1674"/>
      <c r="C20" s="1674"/>
      <c r="D20" s="1674"/>
      <c r="E20" s="1674"/>
      <c r="F20" s="1674"/>
      <c r="G20" s="1674"/>
      <c r="H20" s="1674"/>
      <c r="I20" s="1674"/>
      <c r="J20" s="1674"/>
      <c r="K20" s="1674"/>
      <c r="L20" s="1674"/>
      <c r="M20" s="1667">
        <v>50</v>
      </c>
      <c r="N20" s="1667"/>
      <c r="O20" s="1667"/>
    </row>
    <row r="21" spans="1:15" ht="20.25" customHeight="1">
      <c r="A21" s="1653" t="s">
        <v>64</v>
      </c>
      <c r="B21" s="1653"/>
      <c r="C21" s="1653"/>
      <c r="D21" s="1653"/>
      <c r="E21" s="1653"/>
      <c r="F21" s="1653"/>
      <c r="G21" s="1653"/>
      <c r="H21" s="1653"/>
      <c r="I21" s="1653"/>
      <c r="J21" s="1653"/>
      <c r="K21" s="1653"/>
      <c r="L21" s="1653"/>
      <c r="M21" s="1653">
        <v>100</v>
      </c>
      <c r="N21" s="1653"/>
      <c r="O21" s="1653"/>
    </row>
    <row r="22" spans="1:15" ht="19.5" customHeight="1">
      <c r="A22" s="1083" t="s">
        <v>518</v>
      </c>
    </row>
    <row r="23" spans="1:15" ht="19.5" customHeight="1">
      <c r="A23" s="1671" t="s">
        <v>510</v>
      </c>
      <c r="B23" s="1672"/>
      <c r="C23" s="1672"/>
      <c r="D23" s="1672"/>
      <c r="E23" s="1672"/>
      <c r="F23" s="1672"/>
      <c r="G23" s="1672"/>
      <c r="H23" s="1672"/>
      <c r="I23" s="1672"/>
      <c r="J23" s="1672"/>
      <c r="K23" s="1672"/>
      <c r="L23" s="1672"/>
      <c r="M23" s="1672" t="s">
        <v>503</v>
      </c>
      <c r="N23" s="1672"/>
      <c r="O23" s="1672"/>
    </row>
    <row r="24" spans="1:15" ht="19.5" customHeight="1">
      <c r="A24" s="1666" t="s">
        <v>519</v>
      </c>
      <c r="B24" s="1666"/>
      <c r="C24" s="1666"/>
      <c r="D24" s="1666"/>
      <c r="E24" s="1666"/>
      <c r="F24" s="1666"/>
      <c r="G24" s="1666"/>
      <c r="H24" s="1666"/>
      <c r="I24" s="1666"/>
      <c r="J24" s="1666"/>
      <c r="K24" s="1666"/>
      <c r="L24" s="1666"/>
      <c r="M24" s="1667">
        <v>1</v>
      </c>
      <c r="N24" s="1667"/>
      <c r="O24" s="1667"/>
    </row>
    <row r="25" spans="1:15" ht="19.5" customHeight="1">
      <c r="A25" s="1666" t="s">
        <v>520</v>
      </c>
      <c r="B25" s="1666"/>
      <c r="C25" s="1666"/>
      <c r="D25" s="1666"/>
      <c r="E25" s="1666"/>
      <c r="F25" s="1666"/>
      <c r="G25" s="1666"/>
      <c r="H25" s="1666"/>
      <c r="I25" s="1666"/>
      <c r="J25" s="1666"/>
      <c r="K25" s="1666"/>
      <c r="L25" s="1666"/>
      <c r="M25" s="1667">
        <v>2</v>
      </c>
      <c r="N25" s="1667"/>
      <c r="O25" s="1667"/>
    </row>
    <row r="26" spans="1:15" ht="19.5" customHeight="1">
      <c r="A26" s="1666" t="s">
        <v>521</v>
      </c>
      <c r="B26" s="1666"/>
      <c r="C26" s="1666"/>
      <c r="D26" s="1666"/>
      <c r="E26" s="1666"/>
      <c r="F26" s="1666"/>
      <c r="G26" s="1666"/>
      <c r="H26" s="1666"/>
      <c r="I26" s="1666"/>
      <c r="J26" s="1666"/>
      <c r="K26" s="1666"/>
      <c r="L26" s="1666"/>
      <c r="M26" s="1667">
        <v>3</v>
      </c>
      <c r="N26" s="1667"/>
      <c r="O26" s="1667"/>
    </row>
    <row r="27" spans="1:15" ht="19.5" customHeight="1">
      <c r="A27" s="1666" t="s">
        <v>522</v>
      </c>
      <c r="B27" s="1666"/>
      <c r="C27" s="1666"/>
      <c r="D27" s="1666"/>
      <c r="E27" s="1666"/>
      <c r="F27" s="1666"/>
      <c r="G27" s="1666"/>
      <c r="H27" s="1666"/>
      <c r="I27" s="1666"/>
      <c r="J27" s="1666"/>
      <c r="K27" s="1666"/>
      <c r="L27" s="1666"/>
      <c r="M27" s="1667">
        <v>4</v>
      </c>
      <c r="N27" s="1667"/>
      <c r="O27" s="1667"/>
    </row>
    <row r="28" spans="1:15" ht="19.5" customHeight="1">
      <c r="A28" s="1086" t="s">
        <v>550</v>
      </c>
    </row>
    <row r="29" spans="1:15" ht="5.25" customHeight="1">
      <c r="A29" s="1086"/>
    </row>
    <row r="30" spans="1:15" ht="19.5" customHeight="1">
      <c r="A30" s="1086" t="s">
        <v>523</v>
      </c>
    </row>
    <row r="31" spans="1:15" ht="19.5" customHeight="1">
      <c r="A31" s="1671" t="s">
        <v>510</v>
      </c>
      <c r="B31" s="1672"/>
      <c r="C31" s="1672"/>
      <c r="D31" s="1672"/>
      <c r="E31" s="1672"/>
      <c r="F31" s="1672"/>
      <c r="G31" s="1672"/>
      <c r="H31" s="1672"/>
      <c r="I31" s="1672"/>
      <c r="J31" s="1672"/>
      <c r="K31" s="1672"/>
      <c r="L31" s="1672"/>
      <c r="M31" s="1672" t="s">
        <v>503</v>
      </c>
      <c r="N31" s="1672"/>
      <c r="O31" s="1672"/>
    </row>
    <row r="32" spans="1:15" ht="19.5" customHeight="1">
      <c r="A32" s="1666" t="s">
        <v>526</v>
      </c>
      <c r="B32" s="1666"/>
      <c r="C32" s="1666"/>
      <c r="D32" s="1666"/>
      <c r="E32" s="1666"/>
      <c r="F32" s="1666"/>
      <c r="G32" s="1666"/>
      <c r="H32" s="1666"/>
      <c r="I32" s="1666"/>
      <c r="J32" s="1666"/>
      <c r="K32" s="1666"/>
      <c r="L32" s="1666"/>
      <c r="M32" s="1667">
        <v>1</v>
      </c>
      <c r="N32" s="1667"/>
      <c r="O32" s="1667"/>
    </row>
    <row r="33" spans="1:15" ht="19.5" customHeight="1">
      <c r="A33" s="1666" t="s">
        <v>527</v>
      </c>
      <c r="B33" s="1666"/>
      <c r="C33" s="1666"/>
      <c r="D33" s="1666"/>
      <c r="E33" s="1666"/>
      <c r="F33" s="1666"/>
      <c r="G33" s="1666"/>
      <c r="H33" s="1666"/>
      <c r="I33" s="1666"/>
      <c r="J33" s="1666"/>
      <c r="K33" s="1666"/>
      <c r="L33" s="1666"/>
      <c r="M33" s="1667">
        <v>2</v>
      </c>
      <c r="N33" s="1667"/>
      <c r="O33" s="1667"/>
    </row>
    <row r="34" spans="1:15" ht="19.5" customHeight="1">
      <c r="A34" s="1666" t="s">
        <v>528</v>
      </c>
      <c r="B34" s="1666"/>
      <c r="C34" s="1666"/>
      <c r="D34" s="1666"/>
      <c r="E34" s="1666"/>
      <c r="F34" s="1666"/>
      <c r="G34" s="1666"/>
      <c r="H34" s="1666"/>
      <c r="I34" s="1666"/>
      <c r="J34" s="1666"/>
      <c r="K34" s="1666"/>
      <c r="L34" s="1666"/>
      <c r="M34" s="1667">
        <v>3</v>
      </c>
      <c r="N34" s="1667"/>
      <c r="O34" s="1667"/>
    </row>
    <row r="35" spans="1:15" ht="19.5" customHeight="1">
      <c r="A35" s="1666" t="s">
        <v>529</v>
      </c>
      <c r="B35" s="1666"/>
      <c r="C35" s="1666"/>
      <c r="D35" s="1666"/>
      <c r="E35" s="1666"/>
      <c r="F35" s="1666"/>
      <c r="G35" s="1666"/>
      <c r="H35" s="1666"/>
      <c r="I35" s="1666"/>
      <c r="J35" s="1666"/>
      <c r="K35" s="1666"/>
      <c r="L35" s="1666"/>
      <c r="M35" s="1667">
        <v>4</v>
      </c>
      <c r="N35" s="1667"/>
      <c r="O35" s="1667"/>
    </row>
    <row r="36" spans="1:15" ht="19.5" customHeight="1">
      <c r="A36" s="1670" t="s">
        <v>549</v>
      </c>
      <c r="B36" s="1670"/>
      <c r="C36" s="1670"/>
      <c r="D36" s="1670"/>
      <c r="E36" s="1670"/>
      <c r="F36" s="1670"/>
      <c r="G36" s="1670"/>
      <c r="H36" s="1670"/>
      <c r="I36" s="1670"/>
      <c r="J36" s="1670"/>
      <c r="K36" s="1670"/>
      <c r="L36" s="1670"/>
      <c r="M36" s="1670"/>
      <c r="N36" s="1670"/>
      <c r="O36" s="1670"/>
    </row>
    <row r="37" spans="1:15" ht="5.25" customHeight="1">
      <c r="A37" s="1090"/>
      <c r="B37" s="1090"/>
      <c r="C37" s="1090"/>
      <c r="D37" s="1090"/>
      <c r="E37" s="1090"/>
      <c r="F37" s="1090"/>
      <c r="G37" s="1090"/>
      <c r="H37" s="1090"/>
      <c r="I37" s="1090"/>
      <c r="J37" s="1090"/>
      <c r="K37" s="1090"/>
      <c r="L37" s="1090"/>
      <c r="M37" s="1090"/>
      <c r="N37" s="1090"/>
      <c r="O37" s="1090"/>
    </row>
    <row r="38" spans="1:15" ht="19.5" customHeight="1">
      <c r="A38" s="1083" t="s">
        <v>524</v>
      </c>
    </row>
    <row r="39" spans="1:15" ht="19.5" customHeight="1">
      <c r="A39" s="1671" t="s">
        <v>510</v>
      </c>
      <c r="B39" s="1672"/>
      <c r="C39" s="1672"/>
      <c r="D39" s="1672"/>
      <c r="E39" s="1672"/>
      <c r="F39" s="1672"/>
      <c r="G39" s="1672"/>
      <c r="H39" s="1672"/>
      <c r="I39" s="1672"/>
      <c r="J39" s="1672"/>
      <c r="K39" s="1672"/>
      <c r="L39" s="1672"/>
      <c r="M39" s="1672" t="s">
        <v>503</v>
      </c>
      <c r="N39" s="1672"/>
      <c r="O39" s="1672"/>
    </row>
    <row r="40" spans="1:15" ht="19.5" customHeight="1">
      <c r="A40" s="1666" t="s">
        <v>530</v>
      </c>
      <c r="B40" s="1666"/>
      <c r="C40" s="1666"/>
      <c r="D40" s="1666"/>
      <c r="E40" s="1666"/>
      <c r="F40" s="1666"/>
      <c r="G40" s="1666"/>
      <c r="H40" s="1666"/>
      <c r="I40" s="1666"/>
      <c r="J40" s="1666"/>
      <c r="K40" s="1666"/>
      <c r="L40" s="1666"/>
      <c r="M40" s="1667">
        <v>1</v>
      </c>
      <c r="N40" s="1667"/>
      <c r="O40" s="1667"/>
    </row>
    <row r="41" spans="1:15" ht="19.5" customHeight="1">
      <c r="A41" s="1666" t="s">
        <v>531</v>
      </c>
      <c r="B41" s="1666"/>
      <c r="C41" s="1666"/>
      <c r="D41" s="1666"/>
      <c r="E41" s="1666"/>
      <c r="F41" s="1666"/>
      <c r="G41" s="1666"/>
      <c r="H41" s="1666"/>
      <c r="I41" s="1666"/>
      <c r="J41" s="1666"/>
      <c r="K41" s="1666"/>
      <c r="L41" s="1666"/>
      <c r="M41" s="1667">
        <v>2</v>
      </c>
      <c r="N41" s="1667"/>
      <c r="O41" s="1667"/>
    </row>
    <row r="42" spans="1:15" ht="19.5" customHeight="1">
      <c r="A42" s="1666" t="s">
        <v>532</v>
      </c>
      <c r="B42" s="1666"/>
      <c r="C42" s="1666"/>
      <c r="D42" s="1666"/>
      <c r="E42" s="1666"/>
      <c r="F42" s="1666"/>
      <c r="G42" s="1666"/>
      <c r="H42" s="1666"/>
      <c r="I42" s="1666"/>
      <c r="J42" s="1666"/>
      <c r="K42" s="1666"/>
      <c r="L42" s="1666"/>
      <c r="M42" s="1667">
        <v>3</v>
      </c>
      <c r="N42" s="1667"/>
      <c r="O42" s="1667"/>
    </row>
    <row r="43" spans="1:15" ht="19.5" customHeight="1">
      <c r="A43" s="1666" t="s">
        <v>533</v>
      </c>
      <c r="B43" s="1666"/>
      <c r="C43" s="1666"/>
      <c r="D43" s="1666"/>
      <c r="E43" s="1666"/>
      <c r="F43" s="1666"/>
      <c r="G43" s="1666"/>
      <c r="H43" s="1666"/>
      <c r="I43" s="1666"/>
      <c r="J43" s="1666"/>
      <c r="K43" s="1666"/>
      <c r="L43" s="1666"/>
      <c r="M43" s="1667">
        <v>4</v>
      </c>
      <c r="N43" s="1667"/>
      <c r="O43" s="1667"/>
    </row>
    <row r="44" spans="1:15" ht="19.5" customHeight="1">
      <c r="A44" s="1081" t="s">
        <v>539</v>
      </c>
      <c r="B44" s="1081"/>
      <c r="C44" s="1081"/>
      <c r="D44" s="1081"/>
      <c r="E44" s="1081"/>
      <c r="F44" s="1081"/>
      <c r="G44" s="1081"/>
      <c r="H44" s="1081"/>
      <c r="I44" s="1081"/>
      <c r="J44" s="1081"/>
      <c r="K44" s="1081"/>
      <c r="L44" s="1081"/>
      <c r="M44" s="1087"/>
      <c r="N44" s="1087"/>
      <c r="O44" s="1087"/>
    </row>
    <row r="45" spans="1:15" ht="19.5" customHeight="1">
      <c r="A45" s="1081"/>
      <c r="B45" s="1081" t="s">
        <v>540</v>
      </c>
      <c r="C45" s="1089" t="s">
        <v>541</v>
      </c>
      <c r="D45" s="1081" t="s">
        <v>542</v>
      </c>
      <c r="E45" s="1081"/>
      <c r="F45" s="1081"/>
      <c r="G45" s="1081"/>
      <c r="H45" s="1081"/>
      <c r="I45" s="1081"/>
      <c r="J45" s="1081"/>
      <c r="K45" s="1081"/>
      <c r="L45" s="1081"/>
      <c r="M45" s="1087"/>
      <c r="N45" s="1087"/>
      <c r="O45" s="1087"/>
    </row>
    <row r="46" spans="1:15" ht="19.5" customHeight="1">
      <c r="A46" s="1081"/>
      <c r="B46" s="1088" t="s">
        <v>543</v>
      </c>
      <c r="C46" s="1089" t="s">
        <v>541</v>
      </c>
      <c r="D46" s="1081" t="s">
        <v>546</v>
      </c>
      <c r="E46" s="1081"/>
      <c r="F46" s="1081"/>
      <c r="G46" s="1081"/>
      <c r="H46" s="1081"/>
      <c r="I46" s="1081"/>
      <c r="J46" s="1081"/>
      <c r="K46" s="1081"/>
      <c r="L46" s="1081"/>
      <c r="M46" s="1087"/>
      <c r="N46" s="1087"/>
      <c r="O46" s="1087"/>
    </row>
    <row r="47" spans="1:15" ht="19.5" customHeight="1">
      <c r="A47" s="1081"/>
      <c r="B47" s="1088" t="s">
        <v>544</v>
      </c>
      <c r="C47" s="1081"/>
      <c r="D47" s="1089" t="s">
        <v>541</v>
      </c>
      <c r="E47" s="1669" t="s">
        <v>547</v>
      </c>
      <c r="F47" s="1669"/>
      <c r="G47" s="1669"/>
      <c r="H47" s="1669"/>
      <c r="I47" s="1669"/>
      <c r="J47" s="1669"/>
      <c r="K47" s="1669"/>
      <c r="L47" s="1669"/>
      <c r="M47" s="1669"/>
      <c r="N47" s="1669"/>
      <c r="O47" s="1669"/>
    </row>
    <row r="48" spans="1:15" ht="19.5" customHeight="1">
      <c r="A48" s="1081"/>
      <c r="B48" s="1088" t="s">
        <v>545</v>
      </c>
      <c r="C48" s="1081"/>
      <c r="D48" s="1089" t="s">
        <v>541</v>
      </c>
      <c r="E48" s="1669" t="s">
        <v>548</v>
      </c>
      <c r="F48" s="1669"/>
      <c r="G48" s="1669"/>
      <c r="H48" s="1669"/>
      <c r="I48" s="1669"/>
      <c r="J48" s="1669"/>
      <c r="K48" s="1669"/>
      <c r="L48" s="1669"/>
      <c r="M48" s="1669"/>
      <c r="N48" s="1669"/>
      <c r="O48" s="1669"/>
    </row>
    <row r="49" spans="1:15" ht="5.25" customHeight="1"/>
    <row r="50" spans="1:15">
      <c r="A50" s="1086" t="s">
        <v>525</v>
      </c>
    </row>
    <row r="51" spans="1:15">
      <c r="A51" s="1671" t="s">
        <v>510</v>
      </c>
      <c r="B51" s="1672"/>
      <c r="C51" s="1672"/>
      <c r="D51" s="1672"/>
      <c r="E51" s="1672"/>
      <c r="F51" s="1672"/>
      <c r="G51" s="1672"/>
      <c r="H51" s="1672"/>
      <c r="I51" s="1672"/>
      <c r="J51" s="1672"/>
      <c r="K51" s="1672"/>
      <c r="L51" s="1672"/>
      <c r="M51" s="1672" t="s">
        <v>503</v>
      </c>
      <c r="N51" s="1672"/>
      <c r="O51" s="1672"/>
    </row>
    <row r="52" spans="1:15">
      <c r="A52" s="1666" t="s">
        <v>534</v>
      </c>
      <c r="B52" s="1666"/>
      <c r="C52" s="1666"/>
      <c r="D52" s="1666"/>
      <c r="E52" s="1666"/>
      <c r="F52" s="1666"/>
      <c r="G52" s="1666"/>
      <c r="H52" s="1666"/>
      <c r="I52" s="1666"/>
      <c r="J52" s="1666"/>
      <c r="K52" s="1666"/>
      <c r="L52" s="1666"/>
      <c r="M52" s="1667">
        <v>1</v>
      </c>
      <c r="N52" s="1667"/>
      <c r="O52" s="1667"/>
    </row>
    <row r="53" spans="1:15">
      <c r="A53" s="1666" t="s">
        <v>535</v>
      </c>
      <c r="B53" s="1666"/>
      <c r="C53" s="1666"/>
      <c r="D53" s="1666"/>
      <c r="E53" s="1666"/>
      <c r="F53" s="1666"/>
      <c r="G53" s="1666"/>
      <c r="H53" s="1666"/>
      <c r="I53" s="1666"/>
      <c r="J53" s="1666"/>
      <c r="K53" s="1666"/>
      <c r="L53" s="1666"/>
      <c r="M53" s="1667">
        <v>2</v>
      </c>
      <c r="N53" s="1667"/>
      <c r="O53" s="1667"/>
    </row>
    <row r="54" spans="1:15">
      <c r="A54" s="1666" t="s">
        <v>536</v>
      </c>
      <c r="B54" s="1666"/>
      <c r="C54" s="1666"/>
      <c r="D54" s="1666"/>
      <c r="E54" s="1666"/>
      <c r="F54" s="1666"/>
      <c r="G54" s="1666"/>
      <c r="H54" s="1666"/>
      <c r="I54" s="1666"/>
      <c r="J54" s="1666"/>
      <c r="K54" s="1666"/>
      <c r="L54" s="1666"/>
      <c r="M54" s="1667">
        <v>3</v>
      </c>
      <c r="N54" s="1667"/>
      <c r="O54" s="1667"/>
    </row>
    <row r="55" spans="1:15">
      <c r="A55" s="1666" t="s">
        <v>537</v>
      </c>
      <c r="B55" s="1666"/>
      <c r="C55" s="1666"/>
      <c r="D55" s="1666"/>
      <c r="E55" s="1666"/>
      <c r="F55" s="1666"/>
      <c r="G55" s="1666"/>
      <c r="H55" s="1666"/>
      <c r="I55" s="1666"/>
      <c r="J55" s="1666"/>
      <c r="K55" s="1666"/>
      <c r="L55" s="1666"/>
      <c r="M55" s="1667">
        <v>4</v>
      </c>
      <c r="N55" s="1667"/>
      <c r="O55" s="1667"/>
    </row>
    <row r="56" spans="1:15" ht="46.5" customHeight="1">
      <c r="A56" s="1668" t="s">
        <v>538</v>
      </c>
      <c r="B56" s="1668"/>
      <c r="C56" s="1668"/>
      <c r="D56" s="1668"/>
      <c r="E56" s="1668"/>
      <c r="F56" s="1668"/>
      <c r="G56" s="1668"/>
      <c r="H56" s="1668"/>
      <c r="I56" s="1668"/>
      <c r="J56" s="1668"/>
      <c r="K56" s="1668"/>
      <c r="L56" s="1668"/>
      <c r="M56" s="1668"/>
      <c r="N56" s="1668"/>
      <c r="O56" s="1668"/>
    </row>
    <row r="58" spans="1:15">
      <c r="A58" s="1091" t="s">
        <v>551</v>
      </c>
    </row>
    <row r="59" spans="1:15" ht="42">
      <c r="A59" s="1665" t="s">
        <v>552</v>
      </c>
      <c r="B59" s="1665"/>
      <c r="C59" s="1652" t="s">
        <v>554</v>
      </c>
      <c r="D59" s="1652"/>
      <c r="E59" s="1652"/>
      <c r="F59" s="1652"/>
      <c r="G59" s="1652"/>
      <c r="H59" s="1652"/>
      <c r="I59" s="1099" t="s">
        <v>555</v>
      </c>
      <c r="J59" s="1100" t="s">
        <v>227</v>
      </c>
      <c r="K59" s="1100" t="s">
        <v>226</v>
      </c>
      <c r="L59" s="1100" t="s">
        <v>225</v>
      </c>
      <c r="M59" s="1100" t="s">
        <v>553</v>
      </c>
      <c r="N59" s="1658" t="s">
        <v>560</v>
      </c>
      <c r="O59" s="1659"/>
    </row>
    <row r="60" spans="1:15">
      <c r="A60" s="1664" t="s">
        <v>227</v>
      </c>
      <c r="B60" s="1664"/>
      <c r="C60" s="1660" t="s">
        <v>556</v>
      </c>
      <c r="D60" s="1660"/>
      <c r="E60" s="1660"/>
      <c r="F60" s="1660"/>
      <c r="G60" s="1660"/>
      <c r="H60" s="1660"/>
      <c r="I60" s="1094">
        <v>5</v>
      </c>
      <c r="J60" s="1093"/>
      <c r="K60" s="1095" t="s">
        <v>315</v>
      </c>
      <c r="L60" s="1093"/>
      <c r="M60" s="1093"/>
      <c r="N60" s="1662">
        <f>I60*K59/100</f>
        <v>0.1</v>
      </c>
      <c r="O60" s="1663"/>
    </row>
    <row r="61" spans="1:15">
      <c r="A61" s="1664" t="s">
        <v>226</v>
      </c>
      <c r="B61" s="1664"/>
      <c r="C61" s="1660" t="s">
        <v>557</v>
      </c>
      <c r="D61" s="1660"/>
      <c r="E61" s="1660"/>
      <c r="F61" s="1660"/>
      <c r="G61" s="1660"/>
      <c r="H61" s="1660"/>
      <c r="I61" s="1094">
        <v>20</v>
      </c>
      <c r="J61" s="1093"/>
      <c r="K61" s="1093"/>
      <c r="L61" s="1093"/>
      <c r="M61" s="1095" t="s">
        <v>315</v>
      </c>
      <c r="N61" s="1662">
        <f>I61*M59/100</f>
        <v>0.8</v>
      </c>
      <c r="O61" s="1663"/>
    </row>
    <row r="62" spans="1:15" ht="48" customHeight="1">
      <c r="A62" s="1645" t="s">
        <v>225</v>
      </c>
      <c r="B62" s="1645"/>
      <c r="C62" s="1661" t="s">
        <v>558</v>
      </c>
      <c r="D62" s="1661"/>
      <c r="E62" s="1661"/>
      <c r="F62" s="1661"/>
      <c r="G62" s="1661"/>
      <c r="H62" s="1661"/>
      <c r="I62" s="1094">
        <v>25</v>
      </c>
      <c r="J62" s="1093"/>
      <c r="K62" s="1093"/>
      <c r="L62" s="1095" t="s">
        <v>315</v>
      </c>
      <c r="M62" s="1093"/>
      <c r="N62" s="1662">
        <f>I62*L59/100</f>
        <v>0.75</v>
      </c>
      <c r="O62" s="1663"/>
    </row>
    <row r="63" spans="1:15" ht="45" customHeight="1">
      <c r="A63" s="1645" t="s">
        <v>553</v>
      </c>
      <c r="B63" s="1645"/>
      <c r="C63" s="1661" t="s">
        <v>559</v>
      </c>
      <c r="D63" s="1661"/>
      <c r="E63" s="1661"/>
      <c r="F63" s="1661"/>
      <c r="G63" s="1661"/>
      <c r="H63" s="1661"/>
      <c r="I63" s="1094">
        <v>50</v>
      </c>
      <c r="J63" s="1095" t="s">
        <v>315</v>
      </c>
      <c r="K63" s="1093"/>
      <c r="L63" s="1093"/>
      <c r="M63" s="1093"/>
      <c r="N63" s="1664">
        <f>I63*J59/100</f>
        <v>0.5</v>
      </c>
      <c r="O63" s="1664"/>
    </row>
    <row r="64" spans="1:15">
      <c r="A64" s="1654" t="s">
        <v>64</v>
      </c>
      <c r="B64" s="1655"/>
      <c r="C64" s="1655"/>
      <c r="D64" s="1655"/>
      <c r="E64" s="1655"/>
      <c r="F64" s="1655"/>
      <c r="G64" s="1655"/>
      <c r="H64" s="1656"/>
      <c r="I64" s="1096">
        <f>SUM(I60:I63)</f>
        <v>100</v>
      </c>
      <c r="J64" s="1097"/>
      <c r="K64" s="1097"/>
      <c r="L64" s="1097"/>
      <c r="M64" s="1097"/>
      <c r="N64" s="1653">
        <f>SUM(N60:N63)</f>
        <v>2.15</v>
      </c>
      <c r="O64" s="1653"/>
    </row>
    <row r="65" spans="1:15">
      <c r="A65" s="1083" t="s">
        <v>561</v>
      </c>
    </row>
    <row r="70" spans="1:15">
      <c r="A70" s="1083" t="s">
        <v>562</v>
      </c>
    </row>
    <row r="71" spans="1:15" ht="44.25" customHeight="1">
      <c r="A71" s="1649" t="s">
        <v>563</v>
      </c>
      <c r="B71" s="1649"/>
      <c r="C71" s="1649"/>
      <c r="D71" s="1649"/>
      <c r="E71" s="1649"/>
      <c r="F71" s="1649"/>
      <c r="G71" s="1649"/>
      <c r="H71" s="1649"/>
      <c r="I71" s="1649"/>
      <c r="J71" s="1649"/>
      <c r="K71" s="1649"/>
      <c r="L71" s="1649"/>
      <c r="M71" s="1649"/>
      <c r="N71" s="1649"/>
      <c r="O71" s="1649"/>
    </row>
    <row r="72" spans="1:15" ht="44.25" customHeight="1">
      <c r="A72" s="1649" t="s">
        <v>569</v>
      </c>
      <c r="B72" s="1649"/>
      <c r="C72" s="1649"/>
      <c r="D72" s="1649"/>
      <c r="E72" s="1649"/>
      <c r="F72" s="1649"/>
      <c r="G72" s="1649"/>
      <c r="H72" s="1649"/>
      <c r="I72" s="1649"/>
      <c r="J72" s="1649"/>
      <c r="K72" s="1649"/>
      <c r="L72" s="1649"/>
      <c r="M72" s="1649"/>
      <c r="N72" s="1649"/>
      <c r="O72" s="1649"/>
    </row>
    <row r="73" spans="1:15" ht="40.5" customHeight="1">
      <c r="A73" s="1649" t="s">
        <v>564</v>
      </c>
      <c r="B73" s="1649"/>
      <c r="C73" s="1649"/>
      <c r="D73" s="1649"/>
      <c r="E73" s="1649"/>
      <c r="F73" s="1649"/>
      <c r="G73" s="1649"/>
      <c r="H73" s="1649"/>
      <c r="I73" s="1649"/>
      <c r="J73" s="1649"/>
      <c r="K73" s="1649"/>
      <c r="L73" s="1649"/>
      <c r="M73" s="1649"/>
      <c r="N73" s="1649"/>
      <c r="O73" s="1649"/>
    </row>
    <row r="74" spans="1:15">
      <c r="A74" s="1648" t="s">
        <v>568</v>
      </c>
      <c r="B74" s="1648"/>
      <c r="C74" s="1648"/>
      <c r="D74" s="1648"/>
      <c r="E74" s="1648"/>
      <c r="F74" s="1648"/>
      <c r="G74" s="1648"/>
      <c r="H74" s="1648"/>
      <c r="I74" s="1648"/>
      <c r="J74" s="1648"/>
      <c r="K74" s="1648"/>
      <c r="L74" s="1648"/>
      <c r="M74" s="1648"/>
      <c r="N74" s="1648"/>
      <c r="O74" s="1648"/>
    </row>
    <row r="75" spans="1:15" ht="21" customHeight="1">
      <c r="A75" s="1657" t="s">
        <v>567</v>
      </c>
      <c r="B75" s="1657"/>
      <c r="C75" s="1657"/>
      <c r="D75" s="1657"/>
      <c r="E75" s="1657"/>
      <c r="F75" s="1657"/>
      <c r="G75" s="1657"/>
      <c r="H75" s="1657"/>
      <c r="I75" s="1657"/>
      <c r="J75" s="1657"/>
      <c r="K75" s="1657"/>
      <c r="L75" s="1657"/>
      <c r="M75" s="1657"/>
      <c r="N75" s="1657"/>
      <c r="O75" s="1657"/>
    </row>
    <row r="76" spans="1:15">
      <c r="A76" s="1648" t="s">
        <v>566</v>
      </c>
      <c r="B76" s="1648"/>
      <c r="C76" s="1648"/>
      <c r="D76" s="1648"/>
      <c r="E76" s="1648"/>
      <c r="F76" s="1648"/>
      <c r="G76" s="1648"/>
      <c r="H76" s="1648"/>
      <c r="I76" s="1648"/>
      <c r="J76" s="1648"/>
      <c r="K76" s="1648"/>
      <c r="L76" s="1648"/>
      <c r="M76" s="1648"/>
      <c r="N76" s="1648"/>
      <c r="O76" s="1648"/>
    </row>
    <row r="77" spans="1:15">
      <c r="A77" s="1648" t="s">
        <v>565</v>
      </c>
      <c r="B77" s="1648"/>
      <c r="C77" s="1648"/>
      <c r="D77" s="1648"/>
      <c r="E77" s="1648"/>
      <c r="F77" s="1648"/>
      <c r="G77" s="1648"/>
      <c r="H77" s="1648"/>
      <c r="I77" s="1648"/>
      <c r="J77" s="1648"/>
      <c r="K77" s="1648"/>
      <c r="L77" s="1648"/>
      <c r="M77" s="1648"/>
      <c r="N77" s="1648"/>
      <c r="O77" s="1648"/>
    </row>
    <row r="78" spans="1:15">
      <c r="A78" s="1649" t="s">
        <v>570</v>
      </c>
      <c r="B78" s="1649"/>
      <c r="C78" s="1649"/>
      <c r="D78" s="1649"/>
      <c r="E78" s="1649"/>
      <c r="F78" s="1649"/>
      <c r="G78" s="1649"/>
      <c r="H78" s="1649"/>
      <c r="I78" s="1649"/>
      <c r="J78" s="1649"/>
      <c r="K78" s="1649"/>
      <c r="L78" s="1649"/>
      <c r="M78" s="1649"/>
      <c r="N78" s="1649"/>
      <c r="O78" s="1649"/>
    </row>
    <row r="79" spans="1:15" ht="8.25" customHeight="1"/>
    <row r="80" spans="1:15">
      <c r="A80" s="1098" t="s">
        <v>571</v>
      </c>
    </row>
    <row r="81" spans="1:15">
      <c r="A81" s="1651" t="s">
        <v>578</v>
      </c>
      <c r="B81" s="1651"/>
      <c r="C81" s="1651"/>
      <c r="D81" s="1651"/>
      <c r="E81" s="1651"/>
      <c r="F81" s="1651"/>
      <c r="G81" s="1651"/>
      <c r="H81" s="1652" t="s">
        <v>582</v>
      </c>
      <c r="I81" s="1652"/>
      <c r="J81" s="1652"/>
      <c r="K81" s="1652"/>
      <c r="L81" s="1652"/>
      <c r="M81" s="1652"/>
      <c r="N81" s="1652"/>
      <c r="O81" s="1652"/>
    </row>
    <row r="82" spans="1:15">
      <c r="A82" s="1651"/>
      <c r="B82" s="1651"/>
      <c r="C82" s="1651"/>
      <c r="D82" s="1651"/>
      <c r="E82" s="1651"/>
      <c r="F82" s="1651"/>
      <c r="G82" s="1651"/>
      <c r="H82" s="1652" t="s">
        <v>494</v>
      </c>
      <c r="I82" s="1652"/>
      <c r="J82" s="1652" t="s">
        <v>579</v>
      </c>
      <c r="K82" s="1652"/>
      <c r="L82" s="1652" t="s">
        <v>580</v>
      </c>
      <c r="M82" s="1652"/>
      <c r="N82" s="1652" t="s">
        <v>581</v>
      </c>
      <c r="O82" s="1652"/>
    </row>
    <row r="83" spans="1:15">
      <c r="A83" s="1636" t="s">
        <v>572</v>
      </c>
      <c r="B83" s="1636"/>
      <c r="C83" s="1636"/>
      <c r="D83" s="1636"/>
      <c r="E83" s="1636"/>
      <c r="F83" s="1636"/>
      <c r="G83" s="1636"/>
      <c r="H83" s="1650"/>
      <c r="I83" s="1650"/>
      <c r="J83" s="1650"/>
      <c r="K83" s="1650"/>
      <c r="L83" s="1650"/>
      <c r="M83" s="1650"/>
      <c r="N83" s="1650"/>
      <c r="O83" s="1650"/>
    </row>
    <row r="84" spans="1:15">
      <c r="A84" s="1647" t="s">
        <v>573</v>
      </c>
      <c r="B84" s="1647"/>
      <c r="C84" s="1647"/>
      <c r="D84" s="1647"/>
      <c r="E84" s="1647"/>
      <c r="F84" s="1647"/>
      <c r="G84" s="1647"/>
      <c r="H84" s="1644">
        <v>3</v>
      </c>
      <c r="I84" s="1645"/>
      <c r="J84" s="1644">
        <v>5</v>
      </c>
      <c r="K84" s="1645"/>
      <c r="L84" s="1644">
        <v>7</v>
      </c>
      <c r="M84" s="1645"/>
      <c r="N84" s="1644">
        <v>9</v>
      </c>
      <c r="O84" s="1645"/>
    </row>
    <row r="85" spans="1:15">
      <c r="A85" s="1647" t="s">
        <v>574</v>
      </c>
      <c r="B85" s="1647"/>
      <c r="C85" s="1647"/>
      <c r="D85" s="1647"/>
      <c r="E85" s="1647"/>
      <c r="F85" s="1647"/>
      <c r="G85" s="1647"/>
      <c r="H85" s="1646">
        <v>1000</v>
      </c>
      <c r="I85" s="1646"/>
      <c r="J85" s="1646">
        <v>2000</v>
      </c>
      <c r="K85" s="1646"/>
      <c r="L85" s="1646">
        <v>3000</v>
      </c>
      <c r="M85" s="1646"/>
      <c r="N85" s="1646">
        <v>5000</v>
      </c>
      <c r="O85" s="1646"/>
    </row>
    <row r="86" spans="1:15">
      <c r="A86" s="1636" t="s">
        <v>575</v>
      </c>
      <c r="B86" s="1636"/>
      <c r="C86" s="1636"/>
      <c r="D86" s="1636"/>
      <c r="E86" s="1636"/>
      <c r="F86" s="1636"/>
      <c r="G86" s="1636"/>
      <c r="H86" s="1640">
        <v>2</v>
      </c>
      <c r="I86" s="1640"/>
      <c r="J86" s="1640">
        <v>5</v>
      </c>
      <c r="K86" s="1640"/>
      <c r="L86" s="1640">
        <v>9</v>
      </c>
      <c r="M86" s="1640"/>
      <c r="N86" s="1640">
        <v>10</v>
      </c>
      <c r="O86" s="1640"/>
    </row>
    <row r="87" spans="1:15" ht="42" customHeight="1">
      <c r="A87" s="1633" t="s">
        <v>576</v>
      </c>
      <c r="B87" s="1634"/>
      <c r="C87" s="1634"/>
      <c r="D87" s="1634"/>
      <c r="E87" s="1634"/>
      <c r="F87" s="1634"/>
      <c r="G87" s="1635"/>
      <c r="H87" s="1641" t="s">
        <v>584</v>
      </c>
      <c r="I87" s="1642"/>
      <c r="J87" s="1642"/>
      <c r="K87" s="1642"/>
      <c r="L87" s="1642"/>
      <c r="M87" s="1642"/>
      <c r="N87" s="1642"/>
      <c r="O87" s="1643"/>
    </row>
    <row r="88" spans="1:15">
      <c r="A88" s="1636" t="s">
        <v>577</v>
      </c>
      <c r="B88" s="1636"/>
      <c r="C88" s="1636"/>
      <c r="D88" s="1636"/>
      <c r="E88" s="1636"/>
      <c r="F88" s="1636"/>
      <c r="G88" s="1636"/>
      <c r="H88" s="1637" t="s">
        <v>583</v>
      </c>
      <c r="I88" s="1638"/>
      <c r="J88" s="1638"/>
      <c r="K88" s="1638"/>
      <c r="L88" s="1638"/>
      <c r="M88" s="1638"/>
      <c r="N88" s="1638"/>
      <c r="O88" s="1639"/>
    </row>
    <row r="89" spans="1:15">
      <c r="B89" s="1092"/>
      <c r="C89" s="1092"/>
      <c r="D89" s="1092"/>
      <c r="E89" s="1092"/>
      <c r="F89" s="1092"/>
      <c r="G89" s="1092"/>
      <c r="H89" s="1092"/>
      <c r="I89" s="1092"/>
      <c r="J89" s="1092"/>
      <c r="K89" s="1092"/>
      <c r="L89" s="1092"/>
      <c r="M89" s="1092"/>
      <c r="N89" s="1092"/>
      <c r="O89" s="1092"/>
    </row>
  </sheetData>
  <mergeCells count="127">
    <mergeCell ref="A2:O2"/>
    <mergeCell ref="A3:O3"/>
    <mergeCell ref="A6:O6"/>
    <mergeCell ref="I9:O9"/>
    <mergeCell ref="I10:O10"/>
    <mergeCell ref="I11:O11"/>
    <mergeCell ref="I12:O12"/>
    <mergeCell ref="I13:O13"/>
    <mergeCell ref="A9:H9"/>
    <mergeCell ref="A10:H10"/>
    <mergeCell ref="A11:H11"/>
    <mergeCell ref="A12:H12"/>
    <mergeCell ref="A13:H13"/>
    <mergeCell ref="M21:O21"/>
    <mergeCell ref="A21:L21"/>
    <mergeCell ref="A5:O5"/>
    <mergeCell ref="M23:O23"/>
    <mergeCell ref="A23:L23"/>
    <mergeCell ref="A27:L27"/>
    <mergeCell ref="A26:L26"/>
    <mergeCell ref="A25:L25"/>
    <mergeCell ref="A24:L24"/>
    <mergeCell ref="M27:O27"/>
    <mergeCell ref="A17:L17"/>
    <mergeCell ref="A18:L18"/>
    <mergeCell ref="A19:L19"/>
    <mergeCell ref="A20:L20"/>
    <mergeCell ref="M20:O20"/>
    <mergeCell ref="M19:O19"/>
    <mergeCell ref="M18:O18"/>
    <mergeCell ref="M17:O17"/>
    <mergeCell ref="A8:O8"/>
    <mergeCell ref="A15:O15"/>
    <mergeCell ref="A16:L16"/>
    <mergeCell ref="M16:O16"/>
    <mergeCell ref="A33:L33"/>
    <mergeCell ref="M33:O33"/>
    <mergeCell ref="A34:L34"/>
    <mergeCell ref="M34:O34"/>
    <mergeCell ref="A35:L35"/>
    <mergeCell ref="M35:O35"/>
    <mergeCell ref="M26:O26"/>
    <mergeCell ref="M25:O25"/>
    <mergeCell ref="M24:O24"/>
    <mergeCell ref="A31:L31"/>
    <mergeCell ref="M31:O31"/>
    <mergeCell ref="A32:L32"/>
    <mergeCell ref="M32:O32"/>
    <mergeCell ref="A55:L55"/>
    <mergeCell ref="M55:O55"/>
    <mergeCell ref="A56:O56"/>
    <mergeCell ref="E47:O47"/>
    <mergeCell ref="E48:O48"/>
    <mergeCell ref="A36:O36"/>
    <mergeCell ref="A52:L52"/>
    <mergeCell ref="M52:O52"/>
    <mergeCell ref="A53:L53"/>
    <mergeCell ref="M53:O53"/>
    <mergeCell ref="A54:L54"/>
    <mergeCell ref="M54:O54"/>
    <mergeCell ref="A42:L42"/>
    <mergeCell ref="M42:O42"/>
    <mergeCell ref="A43:L43"/>
    <mergeCell ref="M43:O43"/>
    <mergeCell ref="A51:L51"/>
    <mergeCell ref="M51:O51"/>
    <mergeCell ref="A39:L39"/>
    <mergeCell ref="M39:O39"/>
    <mergeCell ref="A40:L40"/>
    <mergeCell ref="M40:O40"/>
    <mergeCell ref="A41:L41"/>
    <mergeCell ref="M41:O41"/>
    <mergeCell ref="N64:O64"/>
    <mergeCell ref="A64:H64"/>
    <mergeCell ref="A71:O71"/>
    <mergeCell ref="A72:O72"/>
    <mergeCell ref="A73:O73"/>
    <mergeCell ref="A75:O75"/>
    <mergeCell ref="N59:O59"/>
    <mergeCell ref="C60:H60"/>
    <mergeCell ref="C61:H61"/>
    <mergeCell ref="C63:H63"/>
    <mergeCell ref="C62:H62"/>
    <mergeCell ref="N60:O60"/>
    <mergeCell ref="N61:O61"/>
    <mergeCell ref="N62:O62"/>
    <mergeCell ref="N63:O63"/>
    <mergeCell ref="A59:B59"/>
    <mergeCell ref="A63:B63"/>
    <mergeCell ref="A62:B62"/>
    <mergeCell ref="A61:B61"/>
    <mergeCell ref="A60:B60"/>
    <mergeCell ref="C59:H59"/>
    <mergeCell ref="A77:O77"/>
    <mergeCell ref="A76:O76"/>
    <mergeCell ref="A74:O74"/>
    <mergeCell ref="A78:O78"/>
    <mergeCell ref="H83:I83"/>
    <mergeCell ref="J83:K83"/>
    <mergeCell ref="L83:M83"/>
    <mergeCell ref="N83:O83"/>
    <mergeCell ref="A83:G83"/>
    <mergeCell ref="A81:G82"/>
    <mergeCell ref="H81:O81"/>
    <mergeCell ref="H82:I82"/>
    <mergeCell ref="J82:K82"/>
    <mergeCell ref="L82:M82"/>
    <mergeCell ref="N82:O82"/>
    <mergeCell ref="A87:G87"/>
    <mergeCell ref="A88:G88"/>
    <mergeCell ref="H88:O88"/>
    <mergeCell ref="H86:I86"/>
    <mergeCell ref="J86:K86"/>
    <mergeCell ref="L86:M86"/>
    <mergeCell ref="N86:O86"/>
    <mergeCell ref="H87:O87"/>
    <mergeCell ref="H84:I84"/>
    <mergeCell ref="J84:K84"/>
    <mergeCell ref="L84:M84"/>
    <mergeCell ref="N84:O84"/>
    <mergeCell ref="H85:I85"/>
    <mergeCell ref="J85:K85"/>
    <mergeCell ref="L85:M85"/>
    <mergeCell ref="N85:O85"/>
    <mergeCell ref="A84:G84"/>
    <mergeCell ref="A85:G85"/>
    <mergeCell ref="A86:G86"/>
  </mergeCells>
  <pageMargins left="0.59055118110236227" right="0.59055118110236227" top="0.9055118110236221" bottom="0.39370078740157483" header="0.31496062992125984" footer="0.31496062992125984"/>
  <pageSetup paperSize="9" orientation="landscape" r:id="rId1"/>
  <headerFooter>
    <oddFooter>&amp;R&amp;"TH SarabunPSK,ธรรมดา"&amp;16&amp;P/&amp;N</oddFooter>
  </headerFooter>
  <ignoredErrors>
    <ignoredError sqref="A60:B63 J59:M59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24"/>
  <sheetViews>
    <sheetView topLeftCell="A4" workbookViewId="0">
      <selection sqref="A1:E1"/>
    </sheetView>
  </sheetViews>
  <sheetFormatPr defaultRowHeight="21"/>
  <cols>
    <col min="1" max="1" width="56.7109375" style="2" customWidth="1"/>
    <col min="2" max="2" width="15.5703125" style="1072" customWidth="1"/>
    <col min="3" max="4" width="19.5703125" style="1072" customWidth="1"/>
    <col min="5" max="5" width="13.140625" style="2" customWidth="1"/>
    <col min="6" max="16384" width="9.140625" style="2"/>
  </cols>
  <sheetData>
    <row r="1" spans="1:5">
      <c r="A1" s="1430" t="s">
        <v>770</v>
      </c>
      <c r="B1" s="1430"/>
      <c r="C1" s="1430"/>
      <c r="D1" s="1430"/>
      <c r="E1" s="1430"/>
    </row>
    <row r="2" spans="1:5">
      <c r="A2" s="1680" t="s">
        <v>746</v>
      </c>
      <c r="B2" s="1403" t="s">
        <v>744</v>
      </c>
      <c r="C2" s="1406" t="s">
        <v>745</v>
      </c>
      <c r="D2" s="1681"/>
      <c r="E2" s="1407"/>
    </row>
    <row r="3" spans="1:5" ht="63">
      <c r="A3" s="1680"/>
      <c r="B3" s="1404"/>
      <c r="C3" s="1334" t="s">
        <v>767</v>
      </c>
      <c r="D3" s="1334" t="s">
        <v>766</v>
      </c>
      <c r="E3" s="1334" t="s">
        <v>64</v>
      </c>
    </row>
    <row r="4" spans="1:5" ht="21" customHeight="1">
      <c r="A4" s="1378" t="s">
        <v>747</v>
      </c>
      <c r="B4" s="1373">
        <v>206</v>
      </c>
      <c r="C4" s="1373">
        <v>51</v>
      </c>
      <c r="D4" s="1374">
        <v>0</v>
      </c>
      <c r="E4" s="1374">
        <f>C4+D4</f>
        <v>51</v>
      </c>
    </row>
    <row r="5" spans="1:5" ht="21" customHeight="1">
      <c r="A5" s="1379" t="s">
        <v>748</v>
      </c>
      <c r="B5" s="423">
        <v>334</v>
      </c>
      <c r="C5" s="423">
        <v>95</v>
      </c>
      <c r="D5" s="1375">
        <v>0</v>
      </c>
      <c r="E5" s="1375">
        <f t="shared" ref="E5:E21" si="0">C5+D5</f>
        <v>95</v>
      </c>
    </row>
    <row r="6" spans="1:5" ht="21" customHeight="1">
      <c r="A6" s="1379" t="s">
        <v>749</v>
      </c>
      <c r="B6" s="423">
        <v>199</v>
      </c>
      <c r="C6" s="423">
        <v>102</v>
      </c>
      <c r="D6" s="423">
        <v>4</v>
      </c>
      <c r="E6" s="1375">
        <f t="shared" si="0"/>
        <v>106</v>
      </c>
    </row>
    <row r="7" spans="1:5" ht="21" customHeight="1">
      <c r="A7" s="1379" t="s">
        <v>750</v>
      </c>
      <c r="B7" s="423">
        <v>157</v>
      </c>
      <c r="C7" s="423">
        <v>101</v>
      </c>
      <c r="D7" s="423">
        <v>2</v>
      </c>
      <c r="E7" s="1375">
        <f t="shared" si="0"/>
        <v>103</v>
      </c>
    </row>
    <row r="8" spans="1:5" ht="21" customHeight="1">
      <c r="A8" s="1379" t="s">
        <v>751</v>
      </c>
      <c r="B8" s="423">
        <v>309</v>
      </c>
      <c r="C8" s="423">
        <v>190</v>
      </c>
      <c r="D8" s="1375">
        <v>0</v>
      </c>
      <c r="E8" s="1375">
        <f t="shared" si="0"/>
        <v>190</v>
      </c>
    </row>
    <row r="9" spans="1:5" ht="21" customHeight="1">
      <c r="A9" s="1379" t="s">
        <v>752</v>
      </c>
      <c r="B9" s="423">
        <v>477</v>
      </c>
      <c r="C9" s="423">
        <v>220</v>
      </c>
      <c r="D9" s="423">
        <v>5</v>
      </c>
      <c r="E9" s="1375">
        <f t="shared" si="0"/>
        <v>225</v>
      </c>
    </row>
    <row r="10" spans="1:5" ht="21" customHeight="1">
      <c r="A10" s="1379" t="s">
        <v>753</v>
      </c>
      <c r="B10" s="423">
        <v>108</v>
      </c>
      <c r="C10" s="423">
        <v>112</v>
      </c>
      <c r="D10" s="423">
        <v>6</v>
      </c>
      <c r="E10" s="1375">
        <f t="shared" si="0"/>
        <v>118</v>
      </c>
    </row>
    <row r="11" spans="1:5" ht="21" customHeight="1">
      <c r="A11" s="1379" t="s">
        <v>754</v>
      </c>
      <c r="B11" s="423">
        <v>576</v>
      </c>
      <c r="C11" s="423">
        <v>238</v>
      </c>
      <c r="D11" s="423">
        <v>5</v>
      </c>
      <c r="E11" s="1375">
        <f t="shared" si="0"/>
        <v>243</v>
      </c>
    </row>
    <row r="12" spans="1:5" ht="21" customHeight="1">
      <c r="A12" s="1379" t="s">
        <v>755</v>
      </c>
      <c r="B12" s="423">
        <v>763</v>
      </c>
      <c r="C12" s="423">
        <v>235</v>
      </c>
      <c r="D12" s="423">
        <v>8</v>
      </c>
      <c r="E12" s="1375">
        <f t="shared" si="0"/>
        <v>243</v>
      </c>
    </row>
    <row r="13" spans="1:5" ht="21" customHeight="1">
      <c r="A13" s="1379" t="s">
        <v>756</v>
      </c>
      <c r="B13" s="423">
        <v>269</v>
      </c>
      <c r="C13" s="423">
        <v>160</v>
      </c>
      <c r="D13" s="423">
        <v>1</v>
      </c>
      <c r="E13" s="1375">
        <f t="shared" si="0"/>
        <v>161</v>
      </c>
    </row>
    <row r="14" spans="1:5" ht="21" customHeight="1">
      <c r="A14" s="1379" t="s">
        <v>757</v>
      </c>
      <c r="B14" s="423">
        <v>442</v>
      </c>
      <c r="C14" s="423">
        <v>457</v>
      </c>
      <c r="D14" s="423">
        <v>4</v>
      </c>
      <c r="E14" s="1375">
        <f t="shared" si="0"/>
        <v>461</v>
      </c>
    </row>
    <row r="15" spans="1:5" ht="21" customHeight="1">
      <c r="A15" s="1379" t="s">
        <v>758</v>
      </c>
      <c r="B15" s="423">
        <v>432</v>
      </c>
      <c r="C15" s="423">
        <v>186</v>
      </c>
      <c r="D15" s="1375">
        <v>0</v>
      </c>
      <c r="E15" s="1375">
        <f t="shared" si="0"/>
        <v>186</v>
      </c>
    </row>
    <row r="16" spans="1:5" ht="21" customHeight="1">
      <c r="A16" s="1379" t="s">
        <v>759</v>
      </c>
      <c r="B16" s="423">
        <v>587</v>
      </c>
      <c r="C16" s="423">
        <v>135</v>
      </c>
      <c r="D16" s="1375">
        <v>0</v>
      </c>
      <c r="E16" s="1375">
        <f t="shared" si="0"/>
        <v>135</v>
      </c>
    </row>
    <row r="17" spans="1:5" ht="21" customHeight="1">
      <c r="A17" s="1379" t="s">
        <v>760</v>
      </c>
      <c r="B17" s="423">
        <v>102</v>
      </c>
      <c r="C17" s="423">
        <v>154</v>
      </c>
      <c r="D17" s="423">
        <v>6</v>
      </c>
      <c r="E17" s="1375">
        <f t="shared" si="0"/>
        <v>160</v>
      </c>
    </row>
    <row r="18" spans="1:5" ht="21" customHeight="1">
      <c r="A18" s="1379" t="s">
        <v>762</v>
      </c>
      <c r="B18" s="423">
        <v>151</v>
      </c>
      <c r="C18" s="1375">
        <v>0</v>
      </c>
      <c r="D18" s="1375">
        <v>0</v>
      </c>
      <c r="E18" s="1375">
        <f t="shared" si="0"/>
        <v>0</v>
      </c>
    </row>
    <row r="19" spans="1:5" ht="21" customHeight="1">
      <c r="A19" s="1379" t="s">
        <v>761</v>
      </c>
      <c r="B19" s="423">
        <v>1</v>
      </c>
      <c r="C19" s="1375">
        <v>0</v>
      </c>
      <c r="D19" s="1375">
        <v>0</v>
      </c>
      <c r="E19" s="1375">
        <f t="shared" si="0"/>
        <v>0</v>
      </c>
    </row>
    <row r="20" spans="1:5" ht="21" customHeight="1">
      <c r="A20" s="1379" t="s">
        <v>763</v>
      </c>
      <c r="B20" s="1375">
        <v>0</v>
      </c>
      <c r="C20" s="1375">
        <v>0</v>
      </c>
      <c r="D20" s="1375">
        <v>0</v>
      </c>
      <c r="E20" s="1375">
        <f t="shared" si="0"/>
        <v>0</v>
      </c>
    </row>
    <row r="21" spans="1:5" ht="21" customHeight="1">
      <c r="A21" s="1380" t="s">
        <v>764</v>
      </c>
      <c r="B21" s="853">
        <v>126</v>
      </c>
      <c r="C21" s="1376">
        <v>0</v>
      </c>
      <c r="D21" s="1376">
        <v>0</v>
      </c>
      <c r="E21" s="1376">
        <f t="shared" si="0"/>
        <v>0</v>
      </c>
    </row>
    <row r="22" spans="1:5" ht="21" customHeight="1" thickBot="1">
      <c r="A22" s="206" t="s">
        <v>64</v>
      </c>
      <c r="B22" s="1372">
        <f>SUM(B4:B21)</f>
        <v>5239</v>
      </c>
      <c r="C22" s="1372">
        <f>SUM(C4:C21)</f>
        <v>2436</v>
      </c>
      <c r="D22" s="1372">
        <f>SUM(D4:D21)</f>
        <v>41</v>
      </c>
      <c r="E22" s="1372">
        <f>SUM(E4:E21)</f>
        <v>2477</v>
      </c>
    </row>
    <row r="23" spans="1:5" ht="21" customHeight="1" thickTop="1">
      <c r="A23" s="1" t="s">
        <v>768</v>
      </c>
      <c r="B23" s="226"/>
    </row>
    <row r="24" spans="1:5" ht="21" customHeight="1">
      <c r="A24" s="1377" t="s">
        <v>769</v>
      </c>
      <c r="B24" s="1333"/>
    </row>
  </sheetData>
  <mergeCells count="4">
    <mergeCell ref="B2:B3"/>
    <mergeCell ref="A2:A3"/>
    <mergeCell ref="C2:E2"/>
    <mergeCell ref="A1:E1"/>
  </mergeCells>
  <printOptions horizontalCentered="1"/>
  <pageMargins left="0.70866141732283472" right="0.70866141732283472" top="0.74803149606299213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H67"/>
  <sheetViews>
    <sheetView workbookViewId="0">
      <selection activeCell="J45" sqref="J45"/>
    </sheetView>
  </sheetViews>
  <sheetFormatPr defaultRowHeight="18.75"/>
  <cols>
    <col min="1" max="1" width="4.85546875" style="5" customWidth="1"/>
    <col min="2" max="2" width="4.42578125" style="20" customWidth="1"/>
    <col min="3" max="3" width="70.140625" style="5" customWidth="1"/>
    <col min="4" max="4" width="14.5703125" style="593" customWidth="1"/>
    <col min="5" max="5" width="5.42578125" style="593" customWidth="1"/>
    <col min="6" max="6" width="23.28515625" style="5" customWidth="1"/>
    <col min="7" max="7" width="28.28515625" style="5" customWidth="1"/>
    <col min="8" max="8" width="9.140625" style="5"/>
    <col min="9" max="16384" width="9.140625" style="41"/>
  </cols>
  <sheetData>
    <row r="1" spans="1:8" s="9" customFormat="1" ht="12.75" customHeight="1">
      <c r="A1" s="1394"/>
      <c r="B1" s="1394"/>
      <c r="C1" s="1394"/>
      <c r="D1" s="592"/>
      <c r="E1" s="592"/>
      <c r="F1" s="2"/>
      <c r="G1" s="606"/>
      <c r="H1" s="2"/>
    </row>
    <row r="2" spans="1:8" s="9" customFormat="1" ht="27" customHeight="1">
      <c r="A2" s="1387" t="s">
        <v>437</v>
      </c>
      <c r="B2" s="1387"/>
      <c r="C2" s="1387"/>
      <c r="D2" s="1387"/>
      <c r="E2" s="1387"/>
      <c r="F2" s="1387"/>
      <c r="G2" s="1387"/>
      <c r="H2" s="2"/>
    </row>
    <row r="3" spans="1:8" s="758" customFormat="1" ht="32.25" customHeight="1">
      <c r="A3" s="233" t="s">
        <v>180</v>
      </c>
      <c r="B3" s="641"/>
      <c r="C3" s="233"/>
      <c r="D3" s="757"/>
      <c r="E3" s="757"/>
      <c r="F3" s="63"/>
      <c r="G3" s="63"/>
      <c r="H3" s="63"/>
    </row>
    <row r="4" spans="1:8" s="9" customFormat="1" ht="21.75" customHeight="1">
      <c r="A4" s="227"/>
      <c r="B4" s="1388" t="s">
        <v>39</v>
      </c>
      <c r="C4" s="1389"/>
      <c r="D4" s="1395" t="s">
        <v>138</v>
      </c>
      <c r="E4" s="1389"/>
      <c r="F4" s="642" t="s">
        <v>438</v>
      </c>
      <c r="G4" s="1392" t="s">
        <v>289</v>
      </c>
      <c r="H4" s="2"/>
    </row>
    <row r="5" spans="1:8" s="9" customFormat="1" ht="21.75" customHeight="1">
      <c r="A5" s="228"/>
      <c r="B5" s="1390"/>
      <c r="C5" s="1391"/>
      <c r="D5" s="1396"/>
      <c r="E5" s="1391"/>
      <c r="F5" s="604" t="s">
        <v>34</v>
      </c>
      <c r="G5" s="1393"/>
      <c r="H5" s="2"/>
    </row>
    <row r="6" spans="1:8" s="9" customFormat="1" ht="24.75" customHeight="1" thickBot="1">
      <c r="A6" s="229"/>
      <c r="B6" s="230"/>
      <c r="C6" s="926" t="s">
        <v>37</v>
      </c>
      <c r="D6" s="750"/>
      <c r="E6" s="751"/>
      <c r="F6" s="231">
        <f>F7+F25+F51</f>
        <v>0</v>
      </c>
      <c r="G6" s="232"/>
      <c r="H6" s="2"/>
    </row>
    <row r="7" spans="1:8" s="9" customFormat="1" ht="24.75" customHeight="1" thickTop="1">
      <c r="A7" s="624" t="s">
        <v>327</v>
      </c>
      <c r="B7" s="625"/>
      <c r="C7" s="626"/>
      <c r="D7" s="752"/>
      <c r="E7" s="753"/>
      <c r="F7" s="627">
        <f>F8+F17</f>
        <v>0</v>
      </c>
      <c r="G7" s="628"/>
      <c r="H7" s="2"/>
    </row>
    <row r="8" spans="1:8" s="9" customFormat="1" ht="24.75" customHeight="1">
      <c r="A8" s="617" t="s">
        <v>277</v>
      </c>
      <c r="B8" s="618"/>
      <c r="C8" s="619"/>
      <c r="D8" s="754" t="s">
        <v>589</v>
      </c>
      <c r="E8" s="755">
        <v>1000</v>
      </c>
      <c r="F8" s="620">
        <f>SUM(F9:F16)</f>
        <v>0</v>
      </c>
      <c r="G8" s="621" t="s">
        <v>305</v>
      </c>
      <c r="H8" s="2"/>
    </row>
    <row r="9" spans="1:8" s="9" customFormat="1" ht="28.5" customHeight="1">
      <c r="A9" s="790">
        <v>1.1000000000000001</v>
      </c>
      <c r="B9" s="791" t="s">
        <v>318</v>
      </c>
      <c r="C9" s="792"/>
      <c r="D9" s="793" t="s">
        <v>589</v>
      </c>
      <c r="E9" s="794">
        <f>E8+1</f>
        <v>1001</v>
      </c>
      <c r="F9" s="795">
        <f>'1001'!D5</f>
        <v>0</v>
      </c>
      <c r="G9" s="796" t="s">
        <v>305</v>
      </c>
      <c r="H9" s="2"/>
    </row>
    <row r="10" spans="1:8" s="9" customFormat="1" ht="28.5" customHeight="1">
      <c r="A10" s="797">
        <v>1.2</v>
      </c>
      <c r="B10" s="798" t="s">
        <v>65</v>
      </c>
      <c r="C10" s="775"/>
      <c r="D10" s="776" t="s">
        <v>589</v>
      </c>
      <c r="E10" s="799">
        <v>1001</v>
      </c>
      <c r="F10" s="800">
        <f>'1001'!E5</f>
        <v>0</v>
      </c>
      <c r="G10" s="801" t="s">
        <v>305</v>
      </c>
      <c r="H10" s="2"/>
    </row>
    <row r="11" spans="1:8" s="9" customFormat="1" ht="28.5" customHeight="1">
      <c r="A11" s="797">
        <v>1.3</v>
      </c>
      <c r="B11" s="798" t="s">
        <v>278</v>
      </c>
      <c r="C11" s="775"/>
      <c r="D11" s="776" t="s">
        <v>589</v>
      </c>
      <c r="E11" s="799">
        <v>1001</v>
      </c>
      <c r="F11" s="800">
        <f>'1001'!F5</f>
        <v>0</v>
      </c>
      <c r="G11" s="801" t="s">
        <v>305</v>
      </c>
      <c r="H11" s="2"/>
    </row>
    <row r="12" spans="1:8" s="9" customFormat="1" ht="28.5" customHeight="1">
      <c r="A12" s="797">
        <v>1.4</v>
      </c>
      <c r="B12" s="798" t="s">
        <v>279</v>
      </c>
      <c r="C12" s="775"/>
      <c r="D12" s="776" t="s">
        <v>589</v>
      </c>
      <c r="E12" s="799">
        <v>1001</v>
      </c>
      <c r="F12" s="800">
        <f>'1001'!G5</f>
        <v>0</v>
      </c>
      <c r="G12" s="801" t="s">
        <v>305</v>
      </c>
      <c r="H12" s="2"/>
    </row>
    <row r="13" spans="1:8" s="9" customFormat="1" ht="28.5" customHeight="1">
      <c r="A13" s="797">
        <v>1.5</v>
      </c>
      <c r="B13" s="798" t="s">
        <v>280</v>
      </c>
      <c r="C13" s="775"/>
      <c r="D13" s="776" t="s">
        <v>589</v>
      </c>
      <c r="E13" s="799">
        <v>1001</v>
      </c>
      <c r="F13" s="800">
        <f>'1001'!H5</f>
        <v>0</v>
      </c>
      <c r="G13" s="801" t="s">
        <v>305</v>
      </c>
      <c r="H13" s="2"/>
    </row>
    <row r="14" spans="1:8" s="9" customFormat="1" ht="28.5" customHeight="1">
      <c r="A14" s="797">
        <v>1.6</v>
      </c>
      <c r="B14" s="798" t="s">
        <v>319</v>
      </c>
      <c r="C14" s="775"/>
      <c r="D14" s="776" t="s">
        <v>589</v>
      </c>
      <c r="E14" s="799">
        <v>1001</v>
      </c>
      <c r="F14" s="800">
        <f>'1001'!I5</f>
        <v>0</v>
      </c>
      <c r="G14" s="801" t="s">
        <v>305</v>
      </c>
      <c r="H14" s="2"/>
    </row>
    <row r="15" spans="1:8" s="9" customFormat="1" ht="28.5" customHeight="1">
      <c r="A15" s="797">
        <v>1.7</v>
      </c>
      <c r="B15" s="802" t="s">
        <v>320</v>
      </c>
      <c r="C15" s="775"/>
      <c r="D15" s="776" t="s">
        <v>589</v>
      </c>
      <c r="E15" s="799">
        <v>1001</v>
      </c>
      <c r="F15" s="800">
        <f>'1001'!J5</f>
        <v>0</v>
      </c>
      <c r="G15" s="801" t="s">
        <v>305</v>
      </c>
      <c r="H15" s="2"/>
    </row>
    <row r="16" spans="1:8" s="9" customFormat="1" ht="28.5" customHeight="1">
      <c r="A16" s="797">
        <v>1.8</v>
      </c>
      <c r="B16" s="802" t="s">
        <v>329</v>
      </c>
      <c r="C16" s="803"/>
      <c r="D16" s="776" t="s">
        <v>589</v>
      </c>
      <c r="E16" s="799">
        <v>1002</v>
      </c>
      <c r="F16" s="800">
        <f>'1002'!E6</f>
        <v>0</v>
      </c>
      <c r="G16" s="801" t="s">
        <v>305</v>
      </c>
      <c r="H16" s="2"/>
    </row>
    <row r="17" spans="1:8" s="9" customFormat="1" ht="24.75" customHeight="1">
      <c r="A17" s="622" t="s">
        <v>328</v>
      </c>
      <c r="B17" s="634"/>
      <c r="C17" s="623"/>
      <c r="D17" s="754"/>
      <c r="E17" s="755"/>
      <c r="F17" s="620">
        <f>F18+F22</f>
        <v>0</v>
      </c>
      <c r="G17" s="621"/>
      <c r="H17" s="2"/>
    </row>
    <row r="18" spans="1:8" s="9" customFormat="1" ht="24.75" customHeight="1">
      <c r="A18" s="821" t="s">
        <v>283</v>
      </c>
      <c r="B18" s="822"/>
      <c r="C18" s="823"/>
      <c r="D18" s="824"/>
      <c r="E18" s="825"/>
      <c r="F18" s="826">
        <f>SUM(F19:F21)</f>
        <v>0</v>
      </c>
      <c r="G18" s="827"/>
      <c r="H18" s="2"/>
    </row>
    <row r="19" spans="1:8" s="9" customFormat="1" ht="24.75" customHeight="1">
      <c r="A19" s="797" t="s">
        <v>284</v>
      </c>
      <c r="B19" s="798" t="s">
        <v>299</v>
      </c>
      <c r="C19" s="803"/>
      <c r="D19" s="776" t="s">
        <v>589</v>
      </c>
      <c r="E19" s="799">
        <v>1001</v>
      </c>
      <c r="F19" s="800">
        <f>'1001'!K5</f>
        <v>0</v>
      </c>
      <c r="G19" s="801" t="s">
        <v>305</v>
      </c>
      <c r="H19" s="2"/>
    </row>
    <row r="20" spans="1:8" s="9" customFormat="1" ht="22.5" customHeight="1">
      <c r="A20" s="807" t="s">
        <v>285</v>
      </c>
      <c r="B20" s="802" t="s">
        <v>296</v>
      </c>
      <c r="C20" s="803"/>
      <c r="D20" s="776" t="s">
        <v>589</v>
      </c>
      <c r="E20" s="799">
        <v>1001</v>
      </c>
      <c r="F20" s="800">
        <f>'1001'!L5</f>
        <v>0</v>
      </c>
      <c r="G20" s="801" t="s">
        <v>305</v>
      </c>
      <c r="H20" s="2"/>
    </row>
    <row r="21" spans="1:8" s="9" customFormat="1" ht="24.75" customHeight="1">
      <c r="A21" s="797" t="s">
        <v>286</v>
      </c>
      <c r="B21" s="802" t="s">
        <v>357</v>
      </c>
      <c r="C21" s="803"/>
      <c r="D21" s="776" t="s">
        <v>589</v>
      </c>
      <c r="E21" s="799">
        <v>1003</v>
      </c>
      <c r="F21" s="800">
        <f>'1003'!G7</f>
        <v>0</v>
      </c>
      <c r="G21" s="772" t="s">
        <v>290</v>
      </c>
      <c r="H21" s="2"/>
    </row>
    <row r="22" spans="1:8" s="9" customFormat="1" ht="24.75" customHeight="1">
      <c r="A22" s="804" t="s">
        <v>288</v>
      </c>
      <c r="B22" s="805"/>
      <c r="C22" s="806"/>
      <c r="D22" s="776"/>
      <c r="E22" s="799"/>
      <c r="F22" s="800">
        <f>F23</f>
        <v>0</v>
      </c>
      <c r="G22" s="772"/>
      <c r="H22" s="2"/>
    </row>
    <row r="23" spans="1:8" s="9" customFormat="1" ht="24.75" customHeight="1">
      <c r="A23" s="797" t="s">
        <v>287</v>
      </c>
      <c r="B23" s="802" t="s">
        <v>330</v>
      </c>
      <c r="C23" s="803"/>
      <c r="D23" s="776" t="s">
        <v>589</v>
      </c>
      <c r="E23" s="799">
        <v>1002</v>
      </c>
      <c r="F23" s="800">
        <f>'1002'!F6</f>
        <v>0</v>
      </c>
      <c r="G23" s="801" t="s">
        <v>305</v>
      </c>
      <c r="H23" s="2"/>
    </row>
    <row r="24" spans="1:8" s="9" customFormat="1" ht="24.75" customHeight="1">
      <c r="A24" s="797"/>
      <c r="B24" s="798"/>
      <c r="C24" s="775"/>
      <c r="D24" s="776"/>
      <c r="E24" s="799"/>
      <c r="F24" s="800"/>
      <c r="G24" s="801"/>
      <c r="H24" s="2"/>
    </row>
    <row r="25" spans="1:8" s="9" customFormat="1" ht="29.25" customHeight="1">
      <c r="A25" s="808" t="s">
        <v>326</v>
      </c>
      <c r="B25" s="809"/>
      <c r="C25" s="810"/>
      <c r="D25" s="811"/>
      <c r="E25" s="812"/>
      <c r="F25" s="813">
        <f>F26+F47</f>
        <v>0</v>
      </c>
      <c r="G25" s="814"/>
      <c r="H25" s="2"/>
    </row>
    <row r="26" spans="1:8" s="9" customFormat="1" ht="24.75" customHeight="1">
      <c r="A26" s="766" t="s">
        <v>331</v>
      </c>
      <c r="B26" s="815"/>
      <c r="C26" s="816"/>
      <c r="D26" s="776"/>
      <c r="E26" s="799"/>
      <c r="F26" s="800"/>
      <c r="G26" s="772"/>
      <c r="H26" s="233"/>
    </row>
    <row r="27" spans="1:8" s="9" customFormat="1" ht="23.25" customHeight="1">
      <c r="A27" s="766" t="s">
        <v>371</v>
      </c>
      <c r="B27" s="817"/>
      <c r="C27" s="816"/>
      <c r="D27" s="776"/>
      <c r="E27" s="799"/>
      <c r="F27" s="771">
        <f>SUM(F28:F33)</f>
        <v>0</v>
      </c>
      <c r="G27" s="772"/>
      <c r="H27" s="63"/>
    </row>
    <row r="28" spans="1:8" s="9" customFormat="1" ht="23.25" customHeight="1">
      <c r="A28" s="773"/>
      <c r="B28" s="818" t="s">
        <v>332</v>
      </c>
      <c r="C28" s="777" t="s">
        <v>73</v>
      </c>
      <c r="D28" s="776" t="s">
        <v>589</v>
      </c>
      <c r="E28" s="770">
        <v>2001</v>
      </c>
      <c r="F28" s="771">
        <f>'2001'!F8</f>
        <v>0</v>
      </c>
      <c r="G28" s="772" t="s">
        <v>651</v>
      </c>
      <c r="H28" s="63"/>
    </row>
    <row r="29" spans="1:8" s="9" customFormat="1" ht="23.25" customHeight="1">
      <c r="A29" s="773"/>
      <c r="B29" s="818" t="s">
        <v>333</v>
      </c>
      <c r="C29" s="816" t="s">
        <v>132</v>
      </c>
      <c r="D29" s="776" t="s">
        <v>589</v>
      </c>
      <c r="E29" s="770">
        <v>2002</v>
      </c>
      <c r="F29" s="771">
        <f>'2002'!I7</f>
        <v>0</v>
      </c>
      <c r="G29" s="772" t="s">
        <v>290</v>
      </c>
      <c r="H29" s="63"/>
    </row>
    <row r="30" spans="1:8" s="9" customFormat="1" ht="23.25" customHeight="1">
      <c r="A30" s="773"/>
      <c r="B30" s="818" t="s">
        <v>334</v>
      </c>
      <c r="C30" s="816" t="s">
        <v>178</v>
      </c>
      <c r="D30" s="776" t="s">
        <v>589</v>
      </c>
      <c r="E30" s="770">
        <v>2003</v>
      </c>
      <c r="F30" s="771">
        <f>'2003'!H6</f>
        <v>0</v>
      </c>
      <c r="G30" s="772" t="s">
        <v>651</v>
      </c>
      <c r="H30" s="63"/>
    </row>
    <row r="31" spans="1:8" s="9" customFormat="1" ht="23.25" customHeight="1">
      <c r="A31" s="773"/>
      <c r="B31" s="818" t="s">
        <v>335</v>
      </c>
      <c r="C31" s="777" t="s">
        <v>72</v>
      </c>
      <c r="D31" s="776" t="s">
        <v>589</v>
      </c>
      <c r="E31" s="770">
        <v>2004</v>
      </c>
      <c r="F31" s="771">
        <f>'2004'!G6</f>
        <v>0</v>
      </c>
      <c r="G31" s="772" t="s">
        <v>651</v>
      </c>
      <c r="H31" s="63"/>
    </row>
    <row r="32" spans="1:8" s="9" customFormat="1" ht="23.25" customHeight="1">
      <c r="A32" s="773"/>
      <c r="B32" s="818" t="s">
        <v>336</v>
      </c>
      <c r="C32" s="777" t="s">
        <v>322</v>
      </c>
      <c r="D32" s="776" t="s">
        <v>589</v>
      </c>
      <c r="E32" s="770">
        <v>2005</v>
      </c>
      <c r="F32" s="771">
        <f>'2005'!G7</f>
        <v>0</v>
      </c>
      <c r="G32" s="772" t="s">
        <v>290</v>
      </c>
      <c r="H32" s="63"/>
    </row>
    <row r="33" spans="1:8" s="9" customFormat="1" ht="23.25" customHeight="1">
      <c r="A33" s="773"/>
      <c r="B33" s="818" t="s">
        <v>337</v>
      </c>
      <c r="C33" s="777" t="s">
        <v>323</v>
      </c>
      <c r="D33" s="776" t="s">
        <v>589</v>
      </c>
      <c r="E33" s="770">
        <v>2006</v>
      </c>
      <c r="F33" s="771">
        <f>'2006'!G7</f>
        <v>0</v>
      </c>
      <c r="G33" s="772" t="s">
        <v>290</v>
      </c>
      <c r="H33" s="63"/>
    </row>
    <row r="34" spans="1:8" s="9" customFormat="1" ht="23.25" customHeight="1">
      <c r="A34" s="766" t="s">
        <v>372</v>
      </c>
      <c r="B34" s="815"/>
      <c r="C34" s="816"/>
      <c r="D34" s="776"/>
      <c r="E34" s="799"/>
      <c r="F34" s="771">
        <f>SUM(F35:F43)</f>
        <v>0</v>
      </c>
      <c r="G34" s="772"/>
      <c r="H34" s="63"/>
    </row>
    <row r="35" spans="1:8" s="9" customFormat="1" ht="23.25" customHeight="1">
      <c r="A35" s="773"/>
      <c r="B35" s="818" t="s">
        <v>338</v>
      </c>
      <c r="C35" s="777" t="s">
        <v>324</v>
      </c>
      <c r="D35" s="776" t="s">
        <v>589</v>
      </c>
      <c r="E35" s="770">
        <v>2007</v>
      </c>
      <c r="F35" s="771">
        <f>'2007'!J6</f>
        <v>0</v>
      </c>
      <c r="G35" s="772" t="s">
        <v>290</v>
      </c>
      <c r="H35" s="237"/>
    </row>
    <row r="36" spans="1:8" s="9" customFormat="1" ht="24" customHeight="1">
      <c r="A36" s="773"/>
      <c r="B36" s="818" t="s">
        <v>339</v>
      </c>
      <c r="C36" s="777" t="s">
        <v>348</v>
      </c>
      <c r="D36" s="776" t="s">
        <v>589</v>
      </c>
      <c r="E36" s="770">
        <f>E35+1</f>
        <v>2008</v>
      </c>
      <c r="F36" s="771">
        <f>'2008'!J6</f>
        <v>0</v>
      </c>
      <c r="G36" s="772" t="s">
        <v>739</v>
      </c>
      <c r="H36" s="237"/>
    </row>
    <row r="37" spans="1:8" s="9" customFormat="1" ht="24" customHeight="1">
      <c r="A37" s="773"/>
      <c r="B37" s="818" t="s">
        <v>340</v>
      </c>
      <c r="C37" s="770" t="s">
        <v>304</v>
      </c>
      <c r="D37" s="776" t="s">
        <v>589</v>
      </c>
      <c r="E37" s="770">
        <f t="shared" ref="E37:E42" si="0">E36+1</f>
        <v>2009</v>
      </c>
      <c r="F37" s="771">
        <f>'2009'!H6</f>
        <v>0</v>
      </c>
      <c r="G37" s="772" t="s">
        <v>290</v>
      </c>
      <c r="H37" s="237"/>
    </row>
    <row r="38" spans="1:8" s="9" customFormat="1" ht="24" customHeight="1">
      <c r="A38" s="773"/>
      <c r="B38" s="818" t="s">
        <v>341</v>
      </c>
      <c r="C38" s="777" t="s">
        <v>588</v>
      </c>
      <c r="D38" s="776" t="s">
        <v>589</v>
      </c>
      <c r="E38" s="770">
        <f t="shared" si="0"/>
        <v>2010</v>
      </c>
      <c r="F38" s="771">
        <f>'2010'!H6</f>
        <v>0</v>
      </c>
      <c r="G38" s="772" t="s">
        <v>741</v>
      </c>
      <c r="H38" s="237"/>
    </row>
    <row r="39" spans="1:8" s="9" customFormat="1" ht="24" customHeight="1">
      <c r="A39" s="773"/>
      <c r="B39" s="818" t="s">
        <v>342</v>
      </c>
      <c r="C39" s="777" t="s">
        <v>587</v>
      </c>
      <c r="D39" s="776" t="s">
        <v>589</v>
      </c>
      <c r="E39" s="770">
        <v>2011</v>
      </c>
      <c r="F39" s="771"/>
      <c r="G39" s="772" t="s">
        <v>290</v>
      </c>
      <c r="H39" s="237"/>
    </row>
    <row r="40" spans="1:8" s="9" customFormat="1" ht="24" customHeight="1">
      <c r="A40" s="773"/>
      <c r="B40" s="818" t="s">
        <v>343</v>
      </c>
      <c r="C40" s="777" t="s">
        <v>295</v>
      </c>
      <c r="D40" s="776" t="s">
        <v>589</v>
      </c>
      <c r="E40" s="770">
        <f>E39+1</f>
        <v>2012</v>
      </c>
      <c r="F40" s="771">
        <f>'2012'!I7</f>
        <v>0</v>
      </c>
      <c r="G40" s="772" t="s">
        <v>740</v>
      </c>
      <c r="H40" s="237"/>
    </row>
    <row r="41" spans="1:8" s="9" customFormat="1" ht="24" customHeight="1">
      <c r="A41" s="773"/>
      <c r="B41" s="818" t="s">
        <v>344</v>
      </c>
      <c r="C41" s="777" t="s">
        <v>81</v>
      </c>
      <c r="D41" s="776" t="s">
        <v>589</v>
      </c>
      <c r="E41" s="1114">
        <f>E40+1</f>
        <v>2013</v>
      </c>
      <c r="F41" s="771">
        <f>'2013'!I7</f>
        <v>0</v>
      </c>
      <c r="G41" s="772" t="s">
        <v>740</v>
      </c>
      <c r="H41" s="237"/>
    </row>
    <row r="42" spans="1:8" s="9" customFormat="1" ht="24" customHeight="1">
      <c r="A42" s="773"/>
      <c r="B42" s="922" t="s">
        <v>345</v>
      </c>
      <c r="C42" s="873" t="s">
        <v>350</v>
      </c>
      <c r="D42" s="776" t="s">
        <v>589</v>
      </c>
      <c r="E42" s="874">
        <f t="shared" si="0"/>
        <v>2014</v>
      </c>
      <c r="F42" s="875">
        <f>'2014'!O8</f>
        <v>0</v>
      </c>
      <c r="G42" s="772" t="s">
        <v>742</v>
      </c>
      <c r="H42" s="237"/>
    </row>
    <row r="43" spans="1:8" s="9" customFormat="1" ht="24" customHeight="1">
      <c r="A43" s="773"/>
      <c r="B43" s="922" t="s">
        <v>346</v>
      </c>
      <c r="C43" s="923" t="s">
        <v>133</v>
      </c>
      <c r="D43" s="776" t="s">
        <v>589</v>
      </c>
      <c r="E43" s="874">
        <f>E42+1</f>
        <v>2015</v>
      </c>
      <c r="F43" s="875">
        <f>'2015'!I7</f>
        <v>0</v>
      </c>
      <c r="G43" s="876" t="s">
        <v>651</v>
      </c>
      <c r="H43" s="237"/>
    </row>
    <row r="44" spans="1:8" s="9" customFormat="1" ht="27.75" customHeight="1">
      <c r="A44" s="819" t="s">
        <v>373</v>
      </c>
      <c r="B44" s="818"/>
      <c r="C44" s="803"/>
      <c r="D44" s="776" t="s">
        <v>589</v>
      </c>
      <c r="E44" s="770">
        <f>E43+1</f>
        <v>2016</v>
      </c>
      <c r="F44" s="771">
        <f>'2016'!K8</f>
        <v>0</v>
      </c>
      <c r="G44" s="772" t="s">
        <v>742</v>
      </c>
      <c r="H44" s="237"/>
    </row>
    <row r="45" spans="1:8" s="9" customFormat="1" ht="26.25" customHeight="1">
      <c r="A45" s="820" t="s">
        <v>374</v>
      </c>
      <c r="B45" s="818"/>
      <c r="C45" s="816"/>
      <c r="D45" s="776" t="s">
        <v>589</v>
      </c>
      <c r="E45" s="1114">
        <f>E44+1</f>
        <v>2017</v>
      </c>
      <c r="F45" s="771">
        <f>'2016'!K9</f>
        <v>0</v>
      </c>
      <c r="G45" s="772" t="s">
        <v>290</v>
      </c>
      <c r="H45" s="63"/>
    </row>
    <row r="46" spans="1:8" s="9" customFormat="1" ht="22.5" customHeight="1">
      <c r="A46" s="766" t="s">
        <v>671</v>
      </c>
      <c r="B46" s="815"/>
      <c r="C46" s="816"/>
      <c r="D46" s="776"/>
      <c r="E46" s="799"/>
      <c r="F46" s="1227" t="s">
        <v>670</v>
      </c>
      <c r="G46" s="772" t="s">
        <v>672</v>
      </c>
      <c r="H46" s="63"/>
    </row>
    <row r="47" spans="1:8" s="9" customFormat="1" ht="22.5" customHeight="1">
      <c r="A47" s="766" t="s">
        <v>347</v>
      </c>
      <c r="B47" s="815"/>
      <c r="C47" s="816"/>
      <c r="D47" s="776"/>
      <c r="E47" s="799"/>
      <c r="F47" s="800">
        <f>SUM(F48:F49)</f>
        <v>0</v>
      </c>
      <c r="G47" s="772"/>
      <c r="H47" s="233"/>
    </row>
    <row r="48" spans="1:8" s="9" customFormat="1" ht="22.5" customHeight="1">
      <c r="A48" s="773"/>
      <c r="B48" s="798">
        <v>3.1</v>
      </c>
      <c r="C48" s="803" t="s">
        <v>389</v>
      </c>
      <c r="D48" s="776" t="s">
        <v>589</v>
      </c>
      <c r="E48" s="770">
        <f>E45+1</f>
        <v>2018</v>
      </c>
      <c r="F48" s="771">
        <f>'2018'!K10</f>
        <v>0</v>
      </c>
      <c r="G48" s="772" t="s">
        <v>687</v>
      </c>
      <c r="H48" s="63"/>
    </row>
    <row r="49" spans="1:8" s="9" customFormat="1" ht="22.5" customHeight="1">
      <c r="A49" s="773"/>
      <c r="B49" s="798"/>
      <c r="C49" s="803" t="s">
        <v>388</v>
      </c>
      <c r="D49" s="776" t="s">
        <v>589</v>
      </c>
      <c r="E49" s="770">
        <v>2019</v>
      </c>
      <c r="F49" s="771"/>
      <c r="G49" s="772" t="s">
        <v>688</v>
      </c>
      <c r="H49" s="63"/>
    </row>
    <row r="50" spans="1:8" s="9" customFormat="1" ht="22.5" customHeight="1">
      <c r="A50" s="773"/>
      <c r="B50" s="774">
        <v>3.2</v>
      </c>
      <c r="C50" s="1114" t="s">
        <v>689</v>
      </c>
      <c r="D50" s="776" t="s">
        <v>589</v>
      </c>
      <c r="E50" s="1114">
        <v>2020</v>
      </c>
      <c r="F50" s="771"/>
      <c r="G50" s="772" t="s">
        <v>290</v>
      </c>
      <c r="H50" s="63"/>
    </row>
    <row r="51" spans="1:8" s="9" customFormat="1" ht="22.5" customHeight="1">
      <c r="A51" s="629" t="s">
        <v>690</v>
      </c>
      <c r="B51" s="630"/>
      <c r="C51" s="631"/>
      <c r="D51" s="629"/>
      <c r="E51" s="756"/>
      <c r="F51" s="632"/>
      <c r="G51" s="633"/>
      <c r="H51" s="63"/>
    </row>
    <row r="52" spans="1:8" s="9" customFormat="1" ht="22.5" customHeight="1">
      <c r="A52" s="759" t="s">
        <v>331</v>
      </c>
      <c r="B52" s="760"/>
      <c r="C52" s="761"/>
      <c r="D52" s="762"/>
      <c r="E52" s="763"/>
      <c r="F52" s="764"/>
      <c r="G52" s="765"/>
      <c r="H52" s="63"/>
    </row>
    <row r="53" spans="1:8" s="9" customFormat="1" ht="22.5" customHeight="1">
      <c r="A53" s="766">
        <v>1.1000000000000001</v>
      </c>
      <c r="B53" s="767" t="s">
        <v>101</v>
      </c>
      <c r="C53" s="768"/>
      <c r="D53" s="769"/>
      <c r="E53" s="770"/>
      <c r="F53" s="771"/>
      <c r="G53" s="772"/>
      <c r="H53" s="63"/>
    </row>
    <row r="54" spans="1:8" s="9" customFormat="1" ht="22.5" customHeight="1">
      <c r="A54" s="871"/>
      <c r="B54" s="872" t="s">
        <v>340</v>
      </c>
      <c r="C54" s="874" t="s">
        <v>325</v>
      </c>
      <c r="D54" s="776" t="s">
        <v>589</v>
      </c>
      <c r="E54" s="874">
        <v>3001</v>
      </c>
      <c r="F54" s="875"/>
      <c r="G54" s="876" t="s">
        <v>290</v>
      </c>
      <c r="H54" s="63"/>
    </row>
    <row r="55" spans="1:8" s="9" customFormat="1" ht="22.5" customHeight="1">
      <c r="A55" s="766" t="s">
        <v>369</v>
      </c>
      <c r="B55" s="774"/>
      <c r="C55" s="777"/>
      <c r="D55" s="769"/>
      <c r="E55" s="770"/>
      <c r="F55" s="771"/>
      <c r="G55" s="772"/>
      <c r="H55" s="63"/>
    </row>
    <row r="56" spans="1:8" s="9" customFormat="1" ht="22.5" customHeight="1">
      <c r="A56" s="773"/>
      <c r="B56" s="818" t="s">
        <v>338</v>
      </c>
      <c r="C56" s="803" t="s">
        <v>75</v>
      </c>
      <c r="D56" s="776" t="s">
        <v>589</v>
      </c>
      <c r="E56" s="874">
        <v>3001</v>
      </c>
      <c r="F56" s="771"/>
      <c r="G56" s="772" t="s">
        <v>290</v>
      </c>
      <c r="H56" s="63"/>
    </row>
    <row r="57" spans="1:8" s="9" customFormat="1" ht="22.5" customHeight="1">
      <c r="A57" s="773"/>
      <c r="B57" s="818" t="s">
        <v>339</v>
      </c>
      <c r="C57" s="803" t="s">
        <v>191</v>
      </c>
      <c r="D57" s="776" t="s">
        <v>589</v>
      </c>
      <c r="E57" s="874">
        <v>3001</v>
      </c>
      <c r="F57" s="771"/>
      <c r="G57" s="772" t="s">
        <v>290</v>
      </c>
      <c r="H57" s="63"/>
    </row>
    <row r="58" spans="1:8" s="9" customFormat="1" ht="22.5" customHeight="1">
      <c r="A58" s="773"/>
      <c r="B58" s="798" t="s">
        <v>586</v>
      </c>
      <c r="C58" s="803"/>
      <c r="D58" s="776" t="s">
        <v>589</v>
      </c>
      <c r="E58" s="874">
        <v>3002</v>
      </c>
      <c r="F58" s="771"/>
      <c r="G58" s="772" t="s">
        <v>290</v>
      </c>
      <c r="H58" s="63"/>
    </row>
    <row r="59" spans="1:8" s="9" customFormat="1" ht="22.5" customHeight="1">
      <c r="A59" s="766" t="s">
        <v>370</v>
      </c>
      <c r="B59" s="774"/>
      <c r="C59" s="775"/>
      <c r="D59" s="776"/>
      <c r="E59" s="1114"/>
      <c r="F59" s="771"/>
      <c r="G59" s="772"/>
      <c r="H59" s="63"/>
    </row>
    <row r="60" spans="1:8" s="9" customFormat="1" ht="22.5" customHeight="1">
      <c r="A60" s="773"/>
      <c r="B60" s="774">
        <v>2.1</v>
      </c>
      <c r="C60" s="1114" t="s">
        <v>179</v>
      </c>
      <c r="D60" s="776" t="s">
        <v>589</v>
      </c>
      <c r="E60" s="874">
        <v>3001</v>
      </c>
      <c r="F60" s="771"/>
      <c r="G60" s="772" t="s">
        <v>290</v>
      </c>
      <c r="H60" s="63"/>
    </row>
    <row r="61" spans="1:8" s="9" customFormat="1" ht="22.5" customHeight="1">
      <c r="A61" s="778"/>
      <c r="B61" s="1288">
        <v>2.2000000000000002</v>
      </c>
      <c r="C61" s="1287" t="s">
        <v>689</v>
      </c>
      <c r="D61" s="1113" t="s">
        <v>589</v>
      </c>
      <c r="E61" s="1287">
        <v>3003</v>
      </c>
      <c r="F61" s="1286"/>
      <c r="G61" s="1371" t="s">
        <v>290</v>
      </c>
      <c r="H61" s="63"/>
    </row>
    <row r="62" spans="1:8" s="1070" customFormat="1" ht="22.5" customHeight="1">
      <c r="A62" s="2" t="s">
        <v>694</v>
      </c>
      <c r="B62" s="20"/>
      <c r="C62" s="1" t="s">
        <v>439</v>
      </c>
      <c r="D62" s="593"/>
      <c r="E62" s="593"/>
      <c r="F62" s="5"/>
      <c r="G62" s="7"/>
      <c r="H62" s="5"/>
    </row>
    <row r="63" spans="1:8" s="1070" customFormat="1" ht="22.5" customHeight="1">
      <c r="A63" s="5"/>
      <c r="B63" s="20" t="s">
        <v>181</v>
      </c>
      <c r="C63" s="1" t="s">
        <v>695</v>
      </c>
      <c r="D63" s="593"/>
      <c r="E63" s="593"/>
      <c r="F63" s="5"/>
      <c r="G63" s="5"/>
      <c r="H63" s="5"/>
    </row>
    <row r="64" spans="1:8" s="1070" customFormat="1" ht="22.5" customHeight="1">
      <c r="A64" s="5"/>
      <c r="B64" s="20"/>
      <c r="C64" s="1" t="s">
        <v>696</v>
      </c>
      <c r="D64" s="593"/>
      <c r="E64" s="593"/>
      <c r="F64" s="5"/>
      <c r="G64" s="5"/>
      <c r="H64" s="5"/>
    </row>
    <row r="65" spans="1:8" s="1070" customFormat="1" ht="22.5" customHeight="1">
      <c r="A65" s="5"/>
      <c r="B65" s="20"/>
      <c r="C65" s="1"/>
      <c r="D65" s="593"/>
      <c r="E65" s="593"/>
      <c r="F65" s="5"/>
      <c r="G65" s="5"/>
      <c r="H65" s="5"/>
    </row>
    <row r="66" spans="1:8" s="758" customFormat="1" ht="22.5" customHeight="1">
      <c r="A66" s="233" t="s">
        <v>211</v>
      </c>
      <c r="B66" s="641"/>
      <c r="C66" s="233"/>
      <c r="D66" s="757"/>
      <c r="E66" s="757"/>
      <c r="F66" s="63"/>
      <c r="G66" s="63"/>
      <c r="H66" s="63"/>
    </row>
    <row r="67" spans="1:8" s="758" customFormat="1" ht="22.5" customHeight="1">
      <c r="A67" s="233"/>
      <c r="B67" s="641"/>
      <c r="C67" s="233" t="s">
        <v>210</v>
      </c>
      <c r="D67" s="757"/>
      <c r="E67" s="757"/>
      <c r="F67" s="63"/>
      <c r="G67" s="63"/>
      <c r="H67" s="63"/>
    </row>
  </sheetData>
  <mergeCells count="5">
    <mergeCell ref="A2:G2"/>
    <mergeCell ref="B4:C5"/>
    <mergeCell ref="G4:G5"/>
    <mergeCell ref="A1:C1"/>
    <mergeCell ref="D4:E5"/>
  </mergeCells>
  <pageMargins left="0.55118110236220474" right="0.35433070866141736" top="0.36" bottom="0.39370078740157483" header="0.15748031496062992" footer="0.1968503937007874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</sheetPr>
  <dimension ref="A1:M49"/>
  <sheetViews>
    <sheetView zoomScale="118" zoomScaleNormal="118" workbookViewId="0">
      <selection activeCell="D4" sqref="D4"/>
    </sheetView>
  </sheetViews>
  <sheetFormatPr defaultRowHeight="12.75"/>
  <sheetData>
    <row r="1" spans="1:13" ht="30" customHeight="1">
      <c r="B1" s="61"/>
      <c r="C1" s="58"/>
      <c r="D1" s="37"/>
      <c r="E1" s="37"/>
      <c r="F1" s="37"/>
      <c r="G1" s="37"/>
      <c r="H1" s="60"/>
    </row>
    <row r="2" spans="1:13" ht="30" customHeight="1">
      <c r="C2" s="58"/>
      <c r="D2" s="37"/>
      <c r="E2" s="37"/>
      <c r="F2" s="37"/>
      <c r="G2" s="37"/>
      <c r="H2" s="59"/>
    </row>
    <row r="3" spans="1:13" ht="30" customHeight="1"/>
    <row r="4" spans="1:13" ht="30" customHeight="1"/>
    <row r="5" spans="1:13" ht="30" customHeight="1"/>
    <row r="6" spans="1:13" ht="30" customHeight="1"/>
    <row r="7" spans="1:13" ht="42.75" customHeight="1">
      <c r="A7" s="1384" t="s">
        <v>61</v>
      </c>
      <c r="B7" s="1384"/>
      <c r="C7" s="1384"/>
      <c r="D7" s="1384"/>
      <c r="E7" s="1384"/>
      <c r="F7" s="1384"/>
      <c r="G7" s="1384"/>
      <c r="H7" s="1384"/>
      <c r="I7" s="1384"/>
      <c r="J7" s="1384"/>
      <c r="K7" s="1384"/>
      <c r="L7" s="1384"/>
      <c r="M7" s="1384"/>
    </row>
    <row r="8" spans="1:13" ht="39.75" customHeight="1">
      <c r="A8" s="1386" t="s">
        <v>440</v>
      </c>
      <c r="B8" s="1386"/>
      <c r="C8" s="1386"/>
      <c r="D8" s="1386"/>
      <c r="E8" s="1386"/>
      <c r="F8" s="1386"/>
      <c r="G8" s="1386"/>
      <c r="H8" s="1386"/>
      <c r="I8" s="1386"/>
      <c r="J8" s="1386"/>
      <c r="K8" s="1386"/>
      <c r="L8" s="1386"/>
      <c r="M8" s="1386"/>
    </row>
    <row r="9" spans="1:13" ht="39.75" customHeight="1">
      <c r="A9" s="1386"/>
      <c r="B9" s="1386"/>
      <c r="C9" s="1386"/>
      <c r="D9" s="1386"/>
      <c r="E9" s="1386"/>
      <c r="F9" s="1386"/>
      <c r="G9" s="1386"/>
      <c r="H9" s="1386"/>
      <c r="I9" s="1386"/>
      <c r="J9" s="1386"/>
      <c r="K9" s="1386"/>
      <c r="L9" s="1386"/>
      <c r="M9" s="1386"/>
    </row>
    <row r="10" spans="1:13" ht="30" customHeight="1"/>
    <row r="11" spans="1:13" ht="30" customHeight="1"/>
    <row r="12" spans="1:13" ht="30" customHeight="1"/>
    <row r="13" spans="1:13" ht="30" customHeight="1"/>
    <row r="14" spans="1:13" ht="30" customHeight="1"/>
    <row r="15" spans="1:13" ht="30" customHeight="1"/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mergeCells count="3">
    <mergeCell ref="A7:M7"/>
    <mergeCell ref="A8:M8"/>
    <mergeCell ref="A9:M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L29"/>
  <sheetViews>
    <sheetView workbookViewId="0">
      <selection activeCell="D4" sqref="D4"/>
    </sheetView>
  </sheetViews>
  <sheetFormatPr defaultRowHeight="21"/>
  <cols>
    <col min="1" max="1" width="3" style="2" customWidth="1"/>
    <col min="2" max="2" width="29.7109375" style="2" customWidth="1"/>
    <col min="3" max="3" width="19.7109375" style="2" customWidth="1"/>
    <col min="4" max="4" width="12.85546875" style="2" customWidth="1"/>
    <col min="5" max="5" width="13.5703125" style="2" customWidth="1"/>
    <col min="6" max="6" width="14.140625" style="2" customWidth="1"/>
    <col min="7" max="7" width="13.140625" style="2" customWidth="1"/>
    <col min="8" max="8" width="15.85546875" style="2" customWidth="1"/>
    <col min="9" max="9" width="16.140625" style="2" customWidth="1"/>
    <col min="10" max="10" width="15.140625" style="2" customWidth="1"/>
    <col min="11" max="11" width="12.140625" style="2" customWidth="1"/>
    <col min="12" max="12" width="13.7109375" style="2" customWidth="1"/>
    <col min="13" max="16384" width="9.140625" style="2"/>
  </cols>
  <sheetData>
    <row r="1" spans="1:12">
      <c r="I1" s="1399" t="s">
        <v>591</v>
      </c>
      <c r="J1" s="1399"/>
      <c r="K1" s="1399"/>
      <c r="L1" s="1399"/>
    </row>
    <row r="2" spans="1:12">
      <c r="A2" s="1" t="str">
        <f>'1002'!A3</f>
        <v>หน่วยงาน ...............................................................................</v>
      </c>
      <c r="I2" s="645"/>
      <c r="J2" s="645"/>
      <c r="K2" s="645"/>
      <c r="L2" s="645"/>
    </row>
    <row r="3" spans="1:12" s="830" customFormat="1">
      <c r="A3" s="1398" t="s">
        <v>36</v>
      </c>
      <c r="B3" s="1403" t="s">
        <v>353</v>
      </c>
      <c r="C3" s="1403" t="s">
        <v>297</v>
      </c>
      <c r="D3" s="1400" t="s">
        <v>282</v>
      </c>
      <c r="E3" s="1401"/>
      <c r="F3" s="1401"/>
      <c r="G3" s="1401"/>
      <c r="H3" s="1401"/>
      <c r="I3" s="1401"/>
      <c r="J3" s="1402"/>
      <c r="K3" s="1397" t="s">
        <v>101</v>
      </c>
      <c r="L3" s="1397"/>
    </row>
    <row r="4" spans="1:12" ht="64.5" customHeight="1">
      <c r="A4" s="1398"/>
      <c r="B4" s="1404"/>
      <c r="C4" s="1404"/>
      <c r="D4" s="637" t="s">
        <v>615</v>
      </c>
      <c r="E4" s="637" t="s">
        <v>65</v>
      </c>
      <c r="F4" s="637" t="s">
        <v>354</v>
      </c>
      <c r="G4" s="637" t="s">
        <v>355</v>
      </c>
      <c r="H4" s="637" t="s">
        <v>356</v>
      </c>
      <c r="I4" s="637" t="s">
        <v>319</v>
      </c>
      <c r="J4" s="637" t="s">
        <v>359</v>
      </c>
      <c r="K4" s="637" t="s">
        <v>375</v>
      </c>
      <c r="L4" s="637" t="s">
        <v>360</v>
      </c>
    </row>
    <row r="5" spans="1:12" ht="22.5" customHeight="1" thickBot="1">
      <c r="A5" s="207"/>
      <c r="B5" s="206" t="s">
        <v>37</v>
      </c>
      <c r="C5" s="206"/>
      <c r="D5" s="779">
        <f>SUM(D6:D29)</f>
        <v>0</v>
      </c>
      <c r="E5" s="779">
        <f t="shared" ref="E5:L5" si="0">SUM(E6:E29)</f>
        <v>0</v>
      </c>
      <c r="F5" s="779">
        <f t="shared" si="0"/>
        <v>0</v>
      </c>
      <c r="G5" s="779">
        <f t="shared" si="0"/>
        <v>0</v>
      </c>
      <c r="H5" s="779">
        <f t="shared" si="0"/>
        <v>0</v>
      </c>
      <c r="I5" s="779">
        <f t="shared" si="0"/>
        <v>0</v>
      </c>
      <c r="J5" s="779">
        <f t="shared" si="0"/>
        <v>0</v>
      </c>
      <c r="K5" s="779">
        <f t="shared" si="0"/>
        <v>0</v>
      </c>
      <c r="L5" s="779">
        <f t="shared" si="0"/>
        <v>0</v>
      </c>
    </row>
    <row r="6" spans="1:12" ht="22.5" customHeight="1" thickTop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12" ht="22.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ht="22.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1:1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1:1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1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</row>
  </sheetData>
  <mergeCells count="6">
    <mergeCell ref="K3:L3"/>
    <mergeCell ref="A3:A4"/>
    <mergeCell ref="I1:L1"/>
    <mergeCell ref="D3:J3"/>
    <mergeCell ref="B3:B4"/>
    <mergeCell ref="C3:C4"/>
  </mergeCells>
  <pageMargins left="0.31496062992125984" right="0.31496062992125984" top="0.55118110236220474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F27"/>
  <sheetViews>
    <sheetView workbookViewId="0">
      <selection activeCell="D11" sqref="D11"/>
    </sheetView>
  </sheetViews>
  <sheetFormatPr defaultColWidth="19.85546875" defaultRowHeight="21"/>
  <cols>
    <col min="1" max="1" width="6.28515625" style="65" customWidth="1"/>
    <col min="2" max="2" width="42.85546875" style="2" customWidth="1"/>
    <col min="3" max="3" width="28" style="2" customWidth="1"/>
    <col min="4" max="4" width="21.28515625" style="2" customWidth="1"/>
    <col min="5" max="5" width="22" style="2" customWidth="1"/>
    <col min="6" max="6" width="23" style="2" customWidth="1"/>
    <col min="7" max="16384" width="19.85546875" style="2"/>
  </cols>
  <sheetData>
    <row r="1" spans="1:6">
      <c r="F1" s="1102" t="s">
        <v>592</v>
      </c>
    </row>
    <row r="2" spans="1:6" ht="27" customHeight="1">
      <c r="A2" s="1405" t="s">
        <v>441</v>
      </c>
      <c r="B2" s="1405"/>
      <c r="C2" s="1405"/>
      <c r="D2" s="1405"/>
      <c r="E2" s="1405"/>
      <c r="F2" s="1405"/>
    </row>
    <row r="3" spans="1:6" ht="27" customHeight="1">
      <c r="A3" s="829" t="str">
        <f>สรุปคำขอ!A3</f>
        <v>หน่วยงาน ...............................................................................</v>
      </c>
      <c r="F3" s="645"/>
    </row>
    <row r="4" spans="1:6" ht="24.75" customHeight="1">
      <c r="A4" s="646" t="s">
        <v>36</v>
      </c>
      <c r="B4" s="642" t="s">
        <v>353</v>
      </c>
      <c r="C4" s="657" t="s">
        <v>297</v>
      </c>
      <c r="D4" s="657" t="s">
        <v>378</v>
      </c>
      <c r="E4" s="1406" t="s">
        <v>438</v>
      </c>
      <c r="F4" s="1407"/>
    </row>
    <row r="5" spans="1:6" ht="43.5" customHeight="1">
      <c r="A5" s="647"/>
      <c r="B5" s="643"/>
      <c r="C5" s="658"/>
      <c r="D5" s="828" t="s">
        <v>265</v>
      </c>
      <c r="E5" s="646" t="s">
        <v>442</v>
      </c>
      <c r="F5" s="646" t="s">
        <v>361</v>
      </c>
    </row>
    <row r="6" spans="1:6" ht="19.5" customHeight="1" thickBot="1">
      <c r="A6" s="239"/>
      <c r="B6" s="206" t="s">
        <v>37</v>
      </c>
      <c r="C6" s="206"/>
      <c r="D6" s="206"/>
      <c r="E6" s="779">
        <f>SUM(E7:E27)</f>
        <v>0</v>
      </c>
      <c r="F6" s="779">
        <f>SUM(F7:F27)</f>
        <v>0</v>
      </c>
    </row>
    <row r="7" spans="1:6" ht="19.5" customHeight="1" thickTop="1">
      <c r="A7" s="215">
        <v>1</v>
      </c>
      <c r="B7" s="168"/>
      <c r="C7" s="168"/>
      <c r="D7" s="168"/>
      <c r="E7" s="168"/>
      <c r="F7" s="168"/>
    </row>
    <row r="8" spans="1:6" ht="19.5" customHeight="1">
      <c r="A8" s="67">
        <v>2</v>
      </c>
      <c r="B8" s="72"/>
      <c r="C8" s="72"/>
      <c r="D8" s="72"/>
      <c r="E8" s="72"/>
      <c r="F8" s="72"/>
    </row>
    <row r="9" spans="1:6" ht="19.5" customHeight="1">
      <c r="A9" s="67">
        <v>3</v>
      </c>
      <c r="B9" s="72"/>
      <c r="C9" s="72"/>
      <c r="D9" s="72"/>
      <c r="E9" s="72"/>
      <c r="F9" s="72"/>
    </row>
    <row r="10" spans="1:6" ht="19.5" customHeight="1">
      <c r="A10" s="67">
        <v>4</v>
      </c>
      <c r="B10" s="72"/>
      <c r="C10" s="72"/>
      <c r="D10" s="72"/>
      <c r="E10" s="72"/>
      <c r="F10" s="72"/>
    </row>
    <row r="11" spans="1:6" ht="19.5" customHeight="1">
      <c r="A11" s="67">
        <v>5</v>
      </c>
      <c r="B11" s="72"/>
      <c r="C11" s="72"/>
      <c r="D11" s="72"/>
      <c r="E11" s="72"/>
      <c r="F11" s="72"/>
    </row>
    <row r="12" spans="1:6" ht="19.5" customHeight="1">
      <c r="A12" s="67">
        <v>6</v>
      </c>
      <c r="B12" s="72"/>
      <c r="C12" s="72"/>
      <c r="D12" s="72"/>
      <c r="E12" s="72"/>
      <c r="F12" s="72"/>
    </row>
    <row r="13" spans="1:6" ht="19.5" customHeight="1">
      <c r="A13" s="67">
        <v>7</v>
      </c>
      <c r="B13" s="72"/>
      <c r="C13" s="72"/>
      <c r="D13" s="72"/>
      <c r="E13" s="72"/>
      <c r="F13" s="72"/>
    </row>
    <row r="14" spans="1:6" ht="19.5" customHeight="1">
      <c r="A14" s="67">
        <v>8</v>
      </c>
      <c r="B14" s="72"/>
      <c r="C14" s="72"/>
      <c r="D14" s="72"/>
      <c r="E14" s="72"/>
      <c r="F14" s="72"/>
    </row>
    <row r="15" spans="1:6" ht="19.5" customHeight="1">
      <c r="A15" s="67">
        <v>9</v>
      </c>
      <c r="B15" s="72"/>
      <c r="C15" s="72"/>
      <c r="D15" s="72"/>
      <c r="E15" s="72"/>
      <c r="F15" s="72"/>
    </row>
    <row r="16" spans="1:6" ht="19.5" customHeight="1">
      <c r="A16" s="67">
        <v>10</v>
      </c>
      <c r="B16" s="72"/>
      <c r="C16" s="72"/>
      <c r="D16" s="72"/>
      <c r="E16" s="72"/>
      <c r="F16" s="72"/>
    </row>
    <row r="17" spans="1:6" ht="19.5" customHeight="1">
      <c r="A17" s="67">
        <v>11</v>
      </c>
      <c r="B17" s="72"/>
      <c r="C17" s="72"/>
      <c r="D17" s="72"/>
      <c r="E17" s="72"/>
      <c r="F17" s="72"/>
    </row>
    <row r="18" spans="1:6" ht="19.5" customHeight="1">
      <c r="A18" s="67">
        <v>12</v>
      </c>
      <c r="B18" s="72"/>
      <c r="C18" s="72"/>
      <c r="D18" s="72"/>
      <c r="E18" s="72"/>
      <c r="F18" s="72"/>
    </row>
    <row r="19" spans="1:6" ht="19.5" customHeight="1">
      <c r="A19" s="67">
        <v>13</v>
      </c>
      <c r="B19" s="72"/>
      <c r="C19" s="72"/>
      <c r="D19" s="72"/>
      <c r="E19" s="72"/>
      <c r="F19" s="72"/>
    </row>
    <row r="20" spans="1:6" ht="19.5" customHeight="1">
      <c r="A20" s="67">
        <v>14</v>
      </c>
      <c r="B20" s="72"/>
      <c r="C20" s="72"/>
      <c r="D20" s="72"/>
      <c r="E20" s="72"/>
      <c r="F20" s="72"/>
    </row>
    <row r="21" spans="1:6" ht="19.5" customHeight="1">
      <c r="A21" s="67">
        <v>15</v>
      </c>
      <c r="B21" s="72"/>
      <c r="C21" s="72"/>
      <c r="D21" s="72"/>
      <c r="E21" s="72"/>
      <c r="F21" s="72"/>
    </row>
    <row r="22" spans="1:6" ht="19.5" customHeight="1">
      <c r="A22" s="67">
        <v>16</v>
      </c>
      <c r="B22" s="72"/>
      <c r="C22" s="72"/>
      <c r="D22" s="72"/>
      <c r="E22" s="72"/>
      <c r="F22" s="72"/>
    </row>
    <row r="23" spans="1:6" ht="19.5" customHeight="1">
      <c r="A23" s="67">
        <v>17</v>
      </c>
      <c r="B23" s="72"/>
      <c r="C23" s="72"/>
      <c r="D23" s="72"/>
      <c r="E23" s="72"/>
      <c r="F23" s="72"/>
    </row>
    <row r="24" spans="1:6" ht="19.5" customHeight="1">
      <c r="A24" s="67">
        <v>18</v>
      </c>
      <c r="B24" s="72"/>
      <c r="C24" s="72"/>
      <c r="D24" s="72"/>
      <c r="E24" s="72"/>
      <c r="F24" s="72"/>
    </row>
    <row r="25" spans="1:6" ht="19.5" customHeight="1">
      <c r="A25" s="67">
        <v>19</v>
      </c>
      <c r="B25" s="298"/>
      <c r="C25" s="298"/>
      <c r="D25" s="298"/>
      <c r="E25" s="298"/>
      <c r="F25" s="298"/>
    </row>
    <row r="26" spans="1:6" ht="19.5" customHeight="1">
      <c r="A26" s="67">
        <v>20</v>
      </c>
      <c r="B26" s="298"/>
      <c r="C26" s="298"/>
      <c r="D26" s="298"/>
      <c r="E26" s="298"/>
      <c r="F26" s="298"/>
    </row>
    <row r="27" spans="1:6" ht="19.5" customHeight="1">
      <c r="A27" s="579">
        <v>30</v>
      </c>
      <c r="B27" s="74"/>
      <c r="C27" s="74"/>
      <c r="D27" s="74"/>
      <c r="E27" s="74"/>
      <c r="F27" s="74"/>
    </row>
  </sheetData>
  <mergeCells count="2">
    <mergeCell ref="A2:F2"/>
    <mergeCell ref="E4:F4"/>
  </mergeCells>
  <pageMargins left="0.44" right="0.19" top="0.2" bottom="7.0000000000000007E-2" header="0.09" footer="7158278.820000000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G24"/>
  <sheetViews>
    <sheetView workbookViewId="0">
      <selection activeCell="G1" sqref="G1"/>
    </sheetView>
  </sheetViews>
  <sheetFormatPr defaultColWidth="33.28515625" defaultRowHeight="15"/>
  <cols>
    <col min="1" max="1" width="3.85546875" style="549" customWidth="1"/>
    <col min="2" max="2" width="24.140625" style="549" customWidth="1"/>
    <col min="3" max="3" width="16.28515625" style="549" customWidth="1"/>
    <col min="4" max="4" width="20.7109375" style="549" customWidth="1"/>
    <col min="5" max="5" width="18.28515625" style="549" customWidth="1"/>
    <col min="6" max="6" width="24.140625" style="549" customWidth="1"/>
    <col min="7" max="7" width="24.140625" style="563" customWidth="1"/>
    <col min="8" max="16384" width="33.28515625" style="549"/>
  </cols>
  <sheetData>
    <row r="1" spans="1:7" ht="21">
      <c r="G1" s="1102" t="s">
        <v>593</v>
      </c>
    </row>
    <row r="2" spans="1:7" ht="30.75" customHeight="1">
      <c r="A2" s="1408" t="s">
        <v>443</v>
      </c>
      <c r="B2" s="1408"/>
      <c r="C2" s="1408"/>
      <c r="D2" s="1408"/>
      <c r="E2" s="1408"/>
      <c r="F2" s="1408"/>
      <c r="G2" s="1408"/>
    </row>
    <row r="3" spans="1:7" ht="15" customHeight="1">
      <c r="A3" s="780"/>
      <c r="B3" s="780"/>
      <c r="C3" s="780"/>
      <c r="D3" s="780"/>
      <c r="E3" s="780"/>
      <c r="F3" s="780"/>
      <c r="G3" s="780"/>
    </row>
    <row r="4" spans="1:7" ht="27" customHeight="1">
      <c r="A4" s="781" t="str">
        <f>'1002'!A3</f>
        <v>หน่วยงาน ...............................................................................</v>
      </c>
      <c r="B4" s="648"/>
      <c r="C4" s="648"/>
      <c r="D4" s="780"/>
      <c r="E4" s="780"/>
      <c r="F4" s="780"/>
      <c r="G4" s="780"/>
    </row>
    <row r="5" spans="1:7" s="785" customFormat="1" ht="21">
      <c r="A5" s="1413" t="s">
        <v>36</v>
      </c>
      <c r="B5" s="1415" t="s">
        <v>298</v>
      </c>
      <c r="C5" s="1416"/>
      <c r="D5" s="1413" t="s">
        <v>297</v>
      </c>
      <c r="E5" s="1411" t="s">
        <v>377</v>
      </c>
      <c r="F5" s="1409" t="s">
        <v>444</v>
      </c>
      <c r="G5" s="1410"/>
    </row>
    <row r="6" spans="1:7" s="785" customFormat="1" ht="21">
      <c r="A6" s="1414"/>
      <c r="B6" s="1417"/>
      <c r="C6" s="1418"/>
      <c r="D6" s="1414"/>
      <c r="E6" s="1412"/>
      <c r="F6" s="784" t="s">
        <v>376</v>
      </c>
      <c r="G6" s="786" t="s">
        <v>212</v>
      </c>
    </row>
    <row r="7" spans="1:7" ht="21.75" customHeight="1" thickBot="1">
      <c r="A7" s="787"/>
      <c r="B7" s="782"/>
      <c r="C7" s="783" t="s">
        <v>37</v>
      </c>
      <c r="D7" s="788"/>
      <c r="E7" s="588">
        <f>SUM(E8:E19)</f>
        <v>0</v>
      </c>
      <c r="F7" s="789">
        <f>SUM(F8:F19)</f>
        <v>0</v>
      </c>
      <c r="G7" s="789">
        <f>SUM(G8:G19)</f>
        <v>0</v>
      </c>
    </row>
    <row r="8" spans="1:7" ht="21.75" customHeight="1" thickTop="1">
      <c r="A8" s="594"/>
      <c r="B8" s="555"/>
      <c r="C8" s="556"/>
      <c r="D8" s="557"/>
      <c r="E8" s="558"/>
      <c r="F8" s="558"/>
      <c r="G8" s="557"/>
    </row>
    <row r="9" spans="1:7" ht="21.75" customHeight="1">
      <c r="A9" s="594"/>
      <c r="B9" s="555"/>
      <c r="C9" s="556"/>
      <c r="D9" s="557"/>
      <c r="E9" s="558"/>
      <c r="F9" s="562"/>
      <c r="G9" s="559"/>
    </row>
    <row r="10" spans="1:7" ht="21.75" customHeight="1">
      <c r="A10" s="594"/>
      <c r="B10" s="555"/>
      <c r="C10" s="556"/>
      <c r="D10" s="557"/>
      <c r="E10" s="558"/>
      <c r="F10" s="558"/>
      <c r="G10" s="557"/>
    </row>
    <row r="11" spans="1:7" ht="21.75" customHeight="1">
      <c r="A11" s="560"/>
      <c r="B11" s="551"/>
      <c r="C11" s="552"/>
      <c r="D11" s="553"/>
      <c r="E11" s="554"/>
      <c r="F11" s="554"/>
      <c r="G11" s="553"/>
    </row>
    <row r="12" spans="1:7" ht="21.75" customHeight="1">
      <c r="A12" s="560"/>
      <c r="B12" s="551"/>
      <c r="C12" s="552"/>
      <c r="D12" s="553"/>
      <c r="E12" s="554"/>
      <c r="F12" s="554"/>
      <c r="G12" s="553"/>
    </row>
    <row r="13" spans="1:7" ht="21.75" customHeight="1">
      <c r="A13" s="560"/>
      <c r="B13" s="551"/>
      <c r="C13" s="552"/>
      <c r="D13" s="553"/>
      <c r="E13" s="554"/>
      <c r="F13" s="554"/>
      <c r="G13" s="553"/>
    </row>
    <row r="14" spans="1:7" ht="21.75" customHeight="1">
      <c r="A14" s="560"/>
      <c r="B14" s="551"/>
      <c r="C14" s="552"/>
      <c r="D14" s="553"/>
      <c r="E14" s="554"/>
      <c r="F14" s="554"/>
      <c r="G14" s="553"/>
    </row>
    <row r="15" spans="1:7" ht="21.75" customHeight="1">
      <c r="A15" s="560"/>
      <c r="B15" s="551"/>
      <c r="C15" s="552"/>
      <c r="D15" s="560"/>
      <c r="E15" s="554"/>
      <c r="F15" s="554"/>
      <c r="G15" s="553"/>
    </row>
    <row r="16" spans="1:7" ht="21.75" customHeight="1">
      <c r="A16" s="560"/>
      <c r="B16" s="551"/>
      <c r="C16" s="552"/>
      <c r="D16" s="553"/>
      <c r="E16" s="554"/>
      <c r="F16" s="554"/>
      <c r="G16" s="553"/>
    </row>
    <row r="17" spans="1:7" ht="21.75" customHeight="1">
      <c r="A17" s="560"/>
      <c r="B17" s="551"/>
      <c r="C17" s="552"/>
      <c r="D17" s="553"/>
      <c r="E17" s="554"/>
      <c r="F17" s="554"/>
      <c r="G17" s="553"/>
    </row>
    <row r="18" spans="1:7" ht="21.75" customHeight="1">
      <c r="A18" s="560"/>
      <c r="B18" s="551"/>
      <c r="C18" s="552"/>
      <c r="D18" s="553"/>
      <c r="E18" s="562"/>
      <c r="F18" s="562"/>
      <c r="G18" s="559"/>
    </row>
    <row r="19" spans="1:7" ht="21.75" customHeight="1">
      <c r="A19" s="289"/>
      <c r="B19" s="589"/>
      <c r="C19" s="590"/>
      <c r="D19" s="561"/>
      <c r="E19" s="591"/>
      <c r="F19" s="591"/>
      <c r="G19" s="561"/>
    </row>
    <row r="20" spans="1:7" ht="21.75" customHeight="1"/>
    <row r="21" spans="1:7" ht="21.75" customHeight="1"/>
    <row r="22" spans="1:7" ht="21.75" customHeight="1"/>
    <row r="23" spans="1:7" ht="21.75" customHeight="1"/>
    <row r="24" spans="1:7" ht="21.75" customHeight="1"/>
  </sheetData>
  <mergeCells count="6">
    <mergeCell ref="A2:G2"/>
    <mergeCell ref="F5:G5"/>
    <mergeCell ref="E5:E6"/>
    <mergeCell ref="D5:D6"/>
    <mergeCell ref="B5:C6"/>
    <mergeCell ref="A5:A6"/>
  </mergeCells>
  <pageMargins left="0.62" right="0.51181102362204722" top="0.52" bottom="0.5511811023622047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G39"/>
  <sheetViews>
    <sheetView workbookViewId="0">
      <selection activeCell="G1" sqref="G1"/>
    </sheetView>
  </sheetViews>
  <sheetFormatPr defaultRowHeight="18.75"/>
  <cols>
    <col min="1" max="1" width="43" style="5" customWidth="1"/>
    <col min="2" max="3" width="12.85546875" style="5" customWidth="1"/>
    <col min="4" max="4" width="9.85546875" style="5" customWidth="1"/>
    <col min="5" max="5" width="12.140625" style="5" customWidth="1"/>
    <col min="6" max="6" width="16.85546875" style="5" customWidth="1"/>
    <col min="7" max="7" width="31" style="5" customWidth="1"/>
  </cols>
  <sheetData>
    <row r="1" spans="1:7" ht="21">
      <c r="G1" s="1116" t="s">
        <v>594</v>
      </c>
    </row>
    <row r="2" spans="1:7" s="9" customFormat="1" ht="21">
      <c r="A2" s="1419" t="s">
        <v>445</v>
      </c>
      <c r="B2" s="1419"/>
      <c r="C2" s="1419"/>
      <c r="D2" s="1419"/>
      <c r="E2" s="1419"/>
      <c r="F2" s="1419"/>
      <c r="G2" s="1419"/>
    </row>
    <row r="3" spans="1:7" s="9" customFormat="1" ht="21">
      <c r="A3" s="640"/>
      <c r="B3" s="640"/>
      <c r="C3" s="640"/>
      <c r="D3" s="640"/>
      <c r="E3" s="640"/>
      <c r="F3" s="640"/>
      <c r="G3" s="640"/>
    </row>
    <row r="4" spans="1:7">
      <c r="A4" s="6" t="str">
        <f>สรุปคำขอ!A3</f>
        <v>หน่วยงาน ...............................................................................</v>
      </c>
      <c r="B4" s="6"/>
      <c r="C4" s="6"/>
      <c r="D4" s="6"/>
      <c r="E4" s="6"/>
      <c r="F4" s="6"/>
      <c r="G4" s="10"/>
    </row>
    <row r="5" spans="1:7">
      <c r="A5" s="6"/>
      <c r="B5" s="6"/>
      <c r="C5" s="6"/>
      <c r="D5" s="6"/>
      <c r="E5" s="6"/>
      <c r="F5" s="6"/>
      <c r="G5" s="10"/>
    </row>
    <row r="6" spans="1:7" ht="21">
      <c r="A6" s="1420" t="s">
        <v>39</v>
      </c>
      <c r="B6" s="603" t="s">
        <v>265</v>
      </c>
      <c r="C6" s="602" t="s">
        <v>317</v>
      </c>
      <c r="D6" s="1421" t="s">
        <v>446</v>
      </c>
      <c r="E6" s="1422"/>
      <c r="F6" s="1423"/>
      <c r="G6" s="1420" t="s">
        <v>6</v>
      </c>
    </row>
    <row r="7" spans="1:7" ht="37.5">
      <c r="A7" s="1420"/>
      <c r="B7" s="598" t="s">
        <v>308</v>
      </c>
      <c r="C7" s="315" t="s">
        <v>192</v>
      </c>
      <c r="D7" s="318" t="s">
        <v>49</v>
      </c>
      <c r="E7" s="318" t="s">
        <v>238</v>
      </c>
      <c r="F7" s="318" t="s">
        <v>239</v>
      </c>
      <c r="G7" s="1420"/>
    </row>
    <row r="8" spans="1:7" ht="19.5" thickBot="1">
      <c r="A8" s="54" t="s">
        <v>37</v>
      </c>
      <c r="B8" s="54"/>
      <c r="C8" s="54"/>
      <c r="D8" s="163"/>
      <c r="E8" s="163"/>
      <c r="F8" s="407">
        <f>F9+F13</f>
        <v>0</v>
      </c>
      <c r="G8" s="18"/>
    </row>
    <row r="9" spans="1:7" ht="21.75" thickTop="1">
      <c r="A9" s="395" t="s">
        <v>234</v>
      </c>
      <c r="B9" s="396">
        <v>0</v>
      </c>
      <c r="C9" s="396">
        <v>0</v>
      </c>
      <c r="D9" s="300"/>
      <c r="E9" s="299"/>
      <c r="F9" s="408">
        <f>SUM(F10:F11)</f>
        <v>0</v>
      </c>
      <c r="G9" s="299"/>
    </row>
    <row r="10" spans="1:7" ht="21">
      <c r="A10" s="166" t="s">
        <v>102</v>
      </c>
      <c r="B10" s="390"/>
      <c r="C10" s="390"/>
      <c r="D10" s="399">
        <v>0</v>
      </c>
      <c r="E10" s="376">
        <v>0</v>
      </c>
      <c r="F10" s="402">
        <f>E10*1</f>
        <v>0</v>
      </c>
      <c r="G10" s="168" t="s">
        <v>237</v>
      </c>
    </row>
    <row r="11" spans="1:7" ht="21">
      <c r="A11" s="307" t="s">
        <v>103</v>
      </c>
      <c r="B11" s="386"/>
      <c r="C11" s="386"/>
      <c r="D11" s="400">
        <v>0</v>
      </c>
      <c r="E11" s="387">
        <v>0</v>
      </c>
      <c r="F11" s="403">
        <f>E11*D11</f>
        <v>0</v>
      </c>
      <c r="G11" s="298"/>
    </row>
    <row r="12" spans="1:7" ht="21">
      <c r="A12" s="836"/>
      <c r="B12" s="927"/>
      <c r="C12" s="927"/>
      <c r="D12" s="928"/>
      <c r="E12" s="929"/>
      <c r="F12" s="930"/>
      <c r="G12" s="837"/>
    </row>
    <row r="13" spans="1:7" ht="23.25" customHeight="1">
      <c r="A13" s="391" t="s">
        <v>235</v>
      </c>
      <c r="B13" s="392">
        <v>0</v>
      </c>
      <c r="C13" s="392">
        <v>0</v>
      </c>
      <c r="D13" s="401"/>
      <c r="E13" s="394"/>
      <c r="F13" s="404">
        <f>SUM(F14:F16)</f>
        <v>0</v>
      </c>
      <c r="G13" s="306"/>
    </row>
    <row r="14" spans="1:7" ht="21">
      <c r="A14" s="389" t="s">
        <v>236</v>
      </c>
      <c r="B14" s="390"/>
      <c r="C14" s="390"/>
      <c r="D14" s="399">
        <v>0</v>
      </c>
      <c r="E14" s="376">
        <v>0</v>
      </c>
      <c r="F14" s="402">
        <f>E14*D14</f>
        <v>0</v>
      </c>
      <c r="G14" s="168" t="s">
        <v>237</v>
      </c>
    </row>
    <row r="15" spans="1:7" ht="21">
      <c r="A15" s="389"/>
      <c r="B15" s="390"/>
      <c r="C15" s="390"/>
      <c r="D15" s="399"/>
      <c r="E15" s="376"/>
      <c r="F15" s="402"/>
      <c r="G15" s="168"/>
    </row>
    <row r="16" spans="1:7" ht="21">
      <c r="A16" s="213"/>
      <c r="B16" s="384"/>
      <c r="C16" s="384"/>
      <c r="D16" s="171"/>
      <c r="E16" s="378"/>
      <c r="F16" s="405"/>
      <c r="G16" s="72"/>
    </row>
    <row r="17" spans="1:7" ht="21">
      <c r="A17" s="380"/>
      <c r="B17" s="385"/>
      <c r="C17" s="385"/>
      <c r="D17" s="381"/>
      <c r="E17" s="382"/>
      <c r="F17" s="406"/>
      <c r="G17" s="74"/>
    </row>
    <row r="18" spans="1:7">
      <c r="A18" s="40"/>
      <c r="B18" s="40"/>
      <c r="C18" s="40"/>
      <c r="D18" s="40"/>
      <c r="E18" s="7"/>
      <c r="F18" s="7"/>
      <c r="G18" s="7"/>
    </row>
    <row r="19" spans="1:7">
      <c r="A19" s="40"/>
      <c r="B19" s="40"/>
      <c r="C19" s="40"/>
      <c r="D19" s="40"/>
      <c r="E19" s="7"/>
      <c r="F19" s="7"/>
      <c r="G19" s="7"/>
    </row>
    <row r="20" spans="1:7">
      <c r="A20" s="40"/>
      <c r="B20" s="40"/>
      <c r="C20" s="40"/>
      <c r="D20" s="40"/>
      <c r="E20" s="7"/>
      <c r="F20" s="7"/>
      <c r="G20" s="7"/>
    </row>
    <row r="21" spans="1:7">
      <c r="A21" s="40"/>
      <c r="B21" s="40"/>
      <c r="C21" s="40"/>
      <c r="D21" s="40"/>
      <c r="E21" s="7"/>
      <c r="F21" s="7"/>
      <c r="G21" s="7"/>
    </row>
    <row r="22" spans="1:7">
      <c r="A22" s="40"/>
      <c r="B22" s="40"/>
      <c r="C22" s="40"/>
      <c r="D22" s="40"/>
      <c r="E22" s="7"/>
      <c r="F22" s="7"/>
      <c r="G22" s="7"/>
    </row>
    <row r="23" spans="1:7">
      <c r="A23" s="40"/>
      <c r="B23" s="40"/>
      <c r="C23" s="40"/>
      <c r="D23" s="40"/>
      <c r="E23" s="7"/>
      <c r="F23" s="7"/>
      <c r="G23" s="7"/>
    </row>
    <row r="24" spans="1:7">
      <c r="A24" s="40"/>
      <c r="B24" s="40"/>
      <c r="C24" s="40"/>
      <c r="D24" s="40"/>
      <c r="E24" s="7"/>
      <c r="F24" s="7"/>
      <c r="G24" s="7"/>
    </row>
    <row r="25" spans="1:7">
      <c r="A25" s="40"/>
      <c r="B25" s="40"/>
      <c r="C25" s="40"/>
      <c r="D25" s="40"/>
      <c r="E25" s="7"/>
      <c r="F25" s="7"/>
      <c r="G25" s="7"/>
    </row>
    <row r="26" spans="1:7">
      <c r="A26" s="40"/>
      <c r="B26" s="40"/>
      <c r="C26" s="40"/>
      <c r="D26" s="40"/>
      <c r="E26" s="7"/>
      <c r="F26" s="7"/>
      <c r="G26" s="7"/>
    </row>
    <row r="27" spans="1:7">
      <c r="A27" s="40"/>
      <c r="B27" s="40"/>
      <c r="C27" s="40"/>
      <c r="D27" s="40"/>
      <c r="E27" s="7"/>
      <c r="F27" s="7"/>
      <c r="G27" s="7"/>
    </row>
    <row r="28" spans="1:7" ht="21">
      <c r="A28" s="448" t="s">
        <v>38</v>
      </c>
      <c r="B28" s="162"/>
      <c r="C28" s="162"/>
      <c r="D28" s="162"/>
      <c r="E28" s="7"/>
      <c r="F28" s="7"/>
      <c r="G28" s="7"/>
    </row>
    <row r="29" spans="1:7" ht="21">
      <c r="A29" s="1419" t="s">
        <v>310</v>
      </c>
      <c r="B29" s="1419"/>
      <c r="C29" s="1419"/>
      <c r="D29" s="1419"/>
      <c r="E29" s="1419"/>
      <c r="F29" s="1419"/>
      <c r="G29" s="1419"/>
    </row>
    <row r="30" spans="1:7" ht="21">
      <c r="A30" s="1424" t="s">
        <v>39</v>
      </c>
      <c r="B30" s="597" t="s">
        <v>260</v>
      </c>
      <c r="C30" s="596" t="s">
        <v>264</v>
      </c>
      <c r="D30" s="1425" t="s">
        <v>309</v>
      </c>
      <c r="E30" s="1426"/>
      <c r="F30" s="1427"/>
      <c r="G30" s="1424" t="s">
        <v>6</v>
      </c>
    </row>
    <row r="31" spans="1:7" ht="42">
      <c r="A31" s="1424"/>
      <c r="B31" s="315" t="s">
        <v>212</v>
      </c>
      <c r="C31" s="315" t="s">
        <v>192</v>
      </c>
      <c r="D31" s="371" t="s">
        <v>49</v>
      </c>
      <c r="E31" s="371" t="s">
        <v>240</v>
      </c>
      <c r="F31" s="371" t="s">
        <v>239</v>
      </c>
      <c r="G31" s="1424"/>
    </row>
    <row r="32" spans="1:7" ht="21.75" thickBot="1">
      <c r="A32" s="372" t="s">
        <v>37</v>
      </c>
      <c r="B32" s="231">
        <v>200000</v>
      </c>
      <c r="C32" s="231">
        <v>240000</v>
      </c>
      <c r="D32" s="373"/>
      <c r="E32" s="373"/>
      <c r="F32" s="374">
        <f>F33+F36</f>
        <v>320000</v>
      </c>
      <c r="G32" s="232"/>
    </row>
    <row r="33" spans="1:7" ht="20.25" customHeight="1" thickTop="1">
      <c r="A33" s="395" t="s">
        <v>234</v>
      </c>
      <c r="B33" s="396">
        <v>200000</v>
      </c>
      <c r="C33" s="396">
        <v>240000</v>
      </c>
      <c r="D33" s="300"/>
      <c r="E33" s="299"/>
      <c r="F33" s="397">
        <f>SUM(F34:F35)</f>
        <v>240000</v>
      </c>
      <c r="G33" s="299"/>
    </row>
    <row r="34" spans="1:7" ht="20.25" customHeight="1">
      <c r="A34" s="166" t="s">
        <v>102</v>
      </c>
      <c r="B34" s="390"/>
      <c r="C34" s="390"/>
      <c r="D34" s="375">
        <v>1</v>
      </c>
      <c r="E34" s="376">
        <v>40000</v>
      </c>
      <c r="F34" s="377">
        <f>E34*1</f>
        <v>40000</v>
      </c>
      <c r="G34" s="168" t="s">
        <v>237</v>
      </c>
    </row>
    <row r="35" spans="1:7" ht="20.25" customHeight="1">
      <c r="A35" s="307" t="s">
        <v>103</v>
      </c>
      <c r="B35" s="386"/>
      <c r="C35" s="386"/>
      <c r="D35" s="310">
        <v>5</v>
      </c>
      <c r="E35" s="387">
        <v>40000</v>
      </c>
      <c r="F35" s="388">
        <f>E35*D35</f>
        <v>200000</v>
      </c>
      <c r="G35" s="298"/>
    </row>
    <row r="36" spans="1:7" ht="20.25" customHeight="1">
      <c r="A36" s="391" t="s">
        <v>235</v>
      </c>
      <c r="B36" s="392">
        <v>0</v>
      </c>
      <c r="C36" s="392">
        <v>0</v>
      </c>
      <c r="D36" s="393"/>
      <c r="E36" s="394"/>
      <c r="F36" s="398">
        <f>SUM(F37:F38)</f>
        <v>80000</v>
      </c>
      <c r="G36" s="306"/>
    </row>
    <row r="37" spans="1:7" ht="20.25" customHeight="1">
      <c r="A37" s="389" t="s">
        <v>236</v>
      </c>
      <c r="B37" s="390"/>
      <c r="C37" s="390"/>
      <c r="D37" s="375">
        <v>8</v>
      </c>
      <c r="E37" s="376">
        <v>10000</v>
      </c>
      <c r="F37" s="377">
        <f>E37*D37</f>
        <v>80000</v>
      </c>
      <c r="G37" s="168" t="s">
        <v>237</v>
      </c>
    </row>
    <row r="38" spans="1:7" ht="20.25" customHeight="1">
      <c r="A38" s="213"/>
      <c r="B38" s="384"/>
      <c r="C38" s="384"/>
      <c r="D38" s="171"/>
      <c r="E38" s="378"/>
      <c r="F38" s="379"/>
      <c r="G38" s="72"/>
    </row>
    <row r="39" spans="1:7" ht="20.25" customHeight="1">
      <c r="A39" s="380"/>
      <c r="B39" s="385"/>
      <c r="C39" s="385"/>
      <c r="D39" s="381"/>
      <c r="E39" s="382"/>
      <c r="F39" s="383"/>
      <c r="G39" s="74"/>
    </row>
  </sheetData>
  <mergeCells count="8">
    <mergeCell ref="A2:G2"/>
    <mergeCell ref="A6:A7"/>
    <mergeCell ref="D6:F6"/>
    <mergeCell ref="G6:G7"/>
    <mergeCell ref="A30:A31"/>
    <mergeCell ref="D30:F30"/>
    <mergeCell ref="G30:G31"/>
    <mergeCell ref="A29:G29"/>
  </mergeCells>
  <pageMargins left="0.59" right="0.1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35</vt:i4>
      </vt:variant>
      <vt:variant>
        <vt:lpstr>ช่วงที่มีชื่อ</vt:lpstr>
      </vt:variant>
      <vt:variant>
        <vt:i4>6</vt:i4>
      </vt:variant>
    </vt:vector>
  </HeadingPairs>
  <TitlesOfParts>
    <vt:vector size="41" baseType="lpstr">
      <vt:lpstr>ปกคำขอ</vt:lpstr>
      <vt:lpstr>สรุปแบบฟอร์ม</vt:lpstr>
      <vt:lpstr>ส่วน 1</vt:lpstr>
      <vt:lpstr>สรุปคำขอ</vt:lpstr>
      <vt:lpstr>ส่วน 2</vt:lpstr>
      <vt:lpstr>1001</vt:lpstr>
      <vt:lpstr>1002</vt:lpstr>
      <vt:lpstr>1003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3001</vt:lpstr>
      <vt:lpstr>3002</vt:lpstr>
      <vt:lpstr>3003</vt:lpstr>
      <vt:lpstr>ส่วนที่ 3</vt:lpstr>
      <vt:lpstr>3.1</vt:lpstr>
      <vt:lpstr>3.2</vt:lpstr>
      <vt:lpstr>3.3</vt:lpstr>
      <vt:lpstr>'2011'!Print_Area</vt:lpstr>
      <vt:lpstr>'2019'!Print_Area</vt:lpstr>
      <vt:lpstr>'3001'!Print_Area</vt:lpstr>
      <vt:lpstr>'3002'!Print_Area</vt:lpstr>
      <vt:lpstr>'3001'!Print_Titles</vt:lpstr>
      <vt:lpstr>สรุปคำขอ!Print_Titles</vt:lpstr>
    </vt:vector>
  </TitlesOfParts>
  <Company>Anamai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PACC</cp:lastModifiedBy>
  <cp:lastPrinted>2018-11-29T06:56:29Z</cp:lastPrinted>
  <dcterms:created xsi:type="dcterms:W3CDTF">2007-12-19T07:29:38Z</dcterms:created>
  <dcterms:modified xsi:type="dcterms:W3CDTF">2018-11-29T07:00:28Z</dcterms:modified>
</cp:coreProperties>
</file>