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780" yWindow="0" windowWidth="11850" windowHeight="10035" tabRatio="833" activeTab="1"/>
  </bookViews>
  <sheets>
    <sheet name="การดำเนินงาน" sheetId="19" r:id="rId1"/>
    <sheet name="สรุป_การเบิกจ่าย" sheetId="13" r:id="rId2"/>
    <sheet name="ส่วนกลาง" sheetId="21" r:id="rId3"/>
    <sheet name="กตน.กพร.กกม.ศทส." sheetId="22" r:id="rId4"/>
    <sheet name="สลธ.กยผ.กตท." sheetId="20" r:id="rId5"/>
    <sheet name="กปก.กอท.กบค." sheetId="23" r:id="rId6"/>
    <sheet name="กปท.1-5" sheetId="24" r:id="rId7"/>
    <sheet name="เขต 1" sheetId="28" r:id="rId8"/>
    <sheet name="เขต 2" sheetId="29" r:id="rId9"/>
    <sheet name="เขต 3" sheetId="30" r:id="rId10"/>
    <sheet name="เขต 4" sheetId="31" r:id="rId11"/>
    <sheet name="เขต 5" sheetId="32" r:id="rId12"/>
    <sheet name="เขต 6" sheetId="34" r:id="rId13"/>
    <sheet name="เขต 7" sheetId="35" r:id="rId14"/>
    <sheet name="เขต 8" sheetId="36" r:id="rId15"/>
    <sheet name="เขต 9" sheetId="38" r:id="rId16"/>
  </sheets>
  <definedNames>
    <definedName name="_xlnm.Print_Titles" localSheetId="7">'เขต 1'!$5:$7</definedName>
    <definedName name="_xlnm.Print_Titles" localSheetId="8">'เขต 2'!$5:$7</definedName>
    <definedName name="_xlnm.Print_Titles" localSheetId="9">'เขต 3'!$5:$7</definedName>
    <definedName name="_xlnm.Print_Titles" localSheetId="10">'เขต 4'!$5:$7</definedName>
    <definedName name="_xlnm.Print_Titles" localSheetId="11">'เขต 5'!$5:$7</definedName>
    <definedName name="_xlnm.Print_Titles" localSheetId="12">'เขต 6'!$5:$7</definedName>
    <definedName name="_xlnm.Print_Titles" localSheetId="13">'เขต 7'!$5:$7</definedName>
    <definedName name="_xlnm.Print_Titles" localSheetId="14">'เขต 8'!$5:$7</definedName>
    <definedName name="_xlnm.Print_Titles" localSheetId="15">'เขต 9'!$5:$7</definedName>
    <definedName name="_xlnm.Print_Titles" localSheetId="3">กตน.กพร.กกม.ศทส.!$5:$7</definedName>
    <definedName name="_xlnm.Print_Titles" localSheetId="5">กปก.กอท.กบค.!$5:$7</definedName>
    <definedName name="_xlnm.Print_Titles" localSheetId="6">'กปท.1-5'!$5:$7</definedName>
    <definedName name="_xlnm.Print_Titles" localSheetId="1">สรุป_การเบิกจ่าย!$4:$6</definedName>
    <definedName name="_xlnm.Print_Titles" localSheetId="4">สลธ.กยผ.กตท.!$5:$7</definedName>
    <definedName name="_xlnm.Print_Titles" localSheetId="2">ส่วนกลาง!$5:$7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1"/>
  <c r="E20" i="32"/>
  <c r="O20"/>
  <c r="P20"/>
  <c r="O21" i="29"/>
  <c r="P21"/>
  <c r="Q21" s="1"/>
  <c r="O19" i="28"/>
  <c r="P19"/>
  <c r="Q19" s="1"/>
  <c r="E19"/>
  <c r="E21" i="29"/>
  <c r="E15" i="24"/>
  <c r="E9" i="21"/>
  <c r="P15" i="23"/>
  <c r="M38" i="20"/>
  <c r="M39"/>
  <c r="Q20" i="32" l="1"/>
  <c r="E15"/>
  <c r="K23" i="13"/>
  <c r="J23"/>
  <c r="G23"/>
  <c r="F23"/>
  <c r="K22"/>
  <c r="J22"/>
  <c r="G22"/>
  <c r="F22"/>
  <c r="K21"/>
  <c r="J21"/>
  <c r="G21"/>
  <c r="F21"/>
  <c r="K20"/>
  <c r="J20"/>
  <c r="G20"/>
  <c r="F20"/>
  <c r="K19"/>
  <c r="J19"/>
  <c r="G19"/>
  <c r="F19"/>
  <c r="K17"/>
  <c r="J17"/>
  <c r="G17"/>
  <c r="F17"/>
  <c r="K16"/>
  <c r="J16"/>
  <c r="G16"/>
  <c r="F16"/>
  <c r="G15"/>
  <c r="F15"/>
  <c r="K14"/>
  <c r="J14"/>
  <c r="G13"/>
  <c r="F13"/>
  <c r="K12"/>
  <c r="J12"/>
  <c r="G12"/>
  <c r="F12"/>
  <c r="K11"/>
  <c r="J11"/>
  <c r="G11"/>
  <c r="F11"/>
  <c r="K10"/>
  <c r="J10"/>
  <c r="G10"/>
  <c r="F10"/>
  <c r="K9"/>
  <c r="J9"/>
  <c r="G9"/>
  <c r="F9"/>
  <c r="K7"/>
  <c r="J8"/>
  <c r="G8"/>
  <c r="F8"/>
  <c r="B8"/>
  <c r="Q43" i="38"/>
  <c r="P42"/>
  <c r="O42"/>
  <c r="M42"/>
  <c r="P41"/>
  <c r="O41"/>
  <c r="I41"/>
  <c r="P40"/>
  <c r="O40"/>
  <c r="I40"/>
  <c r="P39"/>
  <c r="O39"/>
  <c r="I39"/>
  <c r="P38"/>
  <c r="Q38" s="1"/>
  <c r="O38"/>
  <c r="I38"/>
  <c r="P37"/>
  <c r="O37"/>
  <c r="I37"/>
  <c r="P36"/>
  <c r="O36"/>
  <c r="I36"/>
  <c r="P35"/>
  <c r="O35"/>
  <c r="I35"/>
  <c r="P34"/>
  <c r="O34"/>
  <c r="E34"/>
  <c r="P33"/>
  <c r="O33"/>
  <c r="E33"/>
  <c r="P32"/>
  <c r="O32"/>
  <c r="E32"/>
  <c r="P31"/>
  <c r="O31"/>
  <c r="E31"/>
  <c r="P30"/>
  <c r="Q30" s="1"/>
  <c r="O30"/>
  <c r="E30"/>
  <c r="P29"/>
  <c r="O29"/>
  <c r="E29"/>
  <c r="P28"/>
  <c r="O28"/>
  <c r="E28"/>
  <c r="P27"/>
  <c r="O27"/>
  <c r="E27"/>
  <c r="P26"/>
  <c r="Q26" s="1"/>
  <c r="O26"/>
  <c r="E26"/>
  <c r="P25"/>
  <c r="O25"/>
  <c r="E25"/>
  <c r="P24"/>
  <c r="O24"/>
  <c r="E24"/>
  <c r="P23"/>
  <c r="O23"/>
  <c r="E23"/>
  <c r="P22"/>
  <c r="Q22" s="1"/>
  <c r="O22"/>
  <c r="E22"/>
  <c r="P21"/>
  <c r="O21"/>
  <c r="E21"/>
  <c r="P20"/>
  <c r="O20"/>
  <c r="E20"/>
  <c r="P19"/>
  <c r="O19"/>
  <c r="E19"/>
  <c r="P18"/>
  <c r="Q18" s="1"/>
  <c r="O18"/>
  <c r="E18"/>
  <c r="P17"/>
  <c r="O17"/>
  <c r="E17"/>
  <c r="P16"/>
  <c r="O16"/>
  <c r="E16"/>
  <c r="P15"/>
  <c r="O15"/>
  <c r="E15"/>
  <c r="P14"/>
  <c r="Q14" s="1"/>
  <c r="O14"/>
  <c r="E14"/>
  <c r="P13"/>
  <c r="O13"/>
  <c r="E13"/>
  <c r="P12"/>
  <c r="O12"/>
  <c r="E12"/>
  <c r="P11"/>
  <c r="O11"/>
  <c r="E11"/>
  <c r="P10"/>
  <c r="O10"/>
  <c r="E10"/>
  <c r="P9"/>
  <c r="O9"/>
  <c r="E9"/>
  <c r="L8"/>
  <c r="K32" i="13" s="1"/>
  <c r="K8" i="38"/>
  <c r="N8" s="1"/>
  <c r="H8"/>
  <c r="G8"/>
  <c r="J8" s="1"/>
  <c r="D8"/>
  <c r="C8"/>
  <c r="F8" s="1"/>
  <c r="P36" i="36"/>
  <c r="O36"/>
  <c r="N36"/>
  <c r="M36"/>
  <c r="P35"/>
  <c r="O35"/>
  <c r="J35"/>
  <c r="I35"/>
  <c r="P34"/>
  <c r="Q34" s="1"/>
  <c r="O34"/>
  <c r="E34"/>
  <c r="P33"/>
  <c r="O33"/>
  <c r="E33"/>
  <c r="P32"/>
  <c r="O32"/>
  <c r="E32"/>
  <c r="P31"/>
  <c r="O31"/>
  <c r="E31"/>
  <c r="P30"/>
  <c r="Q30" s="1"/>
  <c r="O30"/>
  <c r="E30"/>
  <c r="P29"/>
  <c r="O29"/>
  <c r="E29"/>
  <c r="P28"/>
  <c r="O28"/>
  <c r="E28"/>
  <c r="P27"/>
  <c r="O27"/>
  <c r="E27"/>
  <c r="P26"/>
  <c r="Q26" s="1"/>
  <c r="O26"/>
  <c r="E26"/>
  <c r="P25"/>
  <c r="O25"/>
  <c r="E25"/>
  <c r="P24"/>
  <c r="O24"/>
  <c r="E24"/>
  <c r="P23"/>
  <c r="O23"/>
  <c r="E23"/>
  <c r="P22"/>
  <c r="O22"/>
  <c r="E22"/>
  <c r="P21"/>
  <c r="O21"/>
  <c r="E21"/>
  <c r="P20"/>
  <c r="O20"/>
  <c r="E20"/>
  <c r="P19"/>
  <c r="O19"/>
  <c r="E19"/>
  <c r="P18"/>
  <c r="O18"/>
  <c r="E18"/>
  <c r="P17"/>
  <c r="O17"/>
  <c r="E17"/>
  <c r="P16"/>
  <c r="O16"/>
  <c r="E16"/>
  <c r="P15"/>
  <c r="O15"/>
  <c r="E15"/>
  <c r="P14"/>
  <c r="Q14" s="1"/>
  <c r="O14"/>
  <c r="E14"/>
  <c r="P13"/>
  <c r="O13"/>
  <c r="E13"/>
  <c r="P12"/>
  <c r="O12"/>
  <c r="E12"/>
  <c r="P11"/>
  <c r="O11"/>
  <c r="E11"/>
  <c r="P10"/>
  <c r="O10"/>
  <c r="P9"/>
  <c r="O9"/>
  <c r="E9"/>
  <c r="L8"/>
  <c r="K31" i="13" s="1"/>
  <c r="K8" i="36"/>
  <c r="N8" s="1"/>
  <c r="H8"/>
  <c r="G31" i="13" s="1"/>
  <c r="G8" i="36"/>
  <c r="J8" s="1"/>
  <c r="D8"/>
  <c r="C31" i="13" s="1"/>
  <c r="C8" i="36"/>
  <c r="F8" s="1"/>
  <c r="P41" i="35"/>
  <c r="O41"/>
  <c r="M41"/>
  <c r="P40"/>
  <c r="O40"/>
  <c r="I40"/>
  <c r="P39"/>
  <c r="O39"/>
  <c r="I39"/>
  <c r="P38"/>
  <c r="Q38" s="1"/>
  <c r="O38"/>
  <c r="I38"/>
  <c r="P37"/>
  <c r="O37"/>
  <c r="I37"/>
  <c r="P36"/>
  <c r="O36"/>
  <c r="I36"/>
  <c r="P35"/>
  <c r="O35"/>
  <c r="E35"/>
  <c r="P34"/>
  <c r="O34"/>
  <c r="E34"/>
  <c r="P33"/>
  <c r="O33"/>
  <c r="E33"/>
  <c r="P32"/>
  <c r="O32"/>
  <c r="E32"/>
  <c r="P31"/>
  <c r="O31"/>
  <c r="E31"/>
  <c r="P30"/>
  <c r="Q30" s="1"/>
  <c r="O30"/>
  <c r="E30"/>
  <c r="P29"/>
  <c r="O29"/>
  <c r="E29"/>
  <c r="P28"/>
  <c r="O28"/>
  <c r="E28"/>
  <c r="P27"/>
  <c r="O27"/>
  <c r="E27"/>
  <c r="P26"/>
  <c r="O26"/>
  <c r="E26"/>
  <c r="P25"/>
  <c r="O25"/>
  <c r="E25"/>
  <c r="P24"/>
  <c r="O24"/>
  <c r="E24"/>
  <c r="P23"/>
  <c r="O23"/>
  <c r="E23"/>
  <c r="P22"/>
  <c r="Q22" s="1"/>
  <c r="O22"/>
  <c r="E22"/>
  <c r="P21"/>
  <c r="O21"/>
  <c r="E21"/>
  <c r="P20"/>
  <c r="O20"/>
  <c r="E20"/>
  <c r="P19"/>
  <c r="O19"/>
  <c r="E19"/>
  <c r="E18"/>
  <c r="P17"/>
  <c r="O17"/>
  <c r="E17"/>
  <c r="P16"/>
  <c r="Q16" s="1"/>
  <c r="O16"/>
  <c r="E16"/>
  <c r="P15"/>
  <c r="O15"/>
  <c r="E15"/>
  <c r="P14"/>
  <c r="O14"/>
  <c r="E14"/>
  <c r="P13"/>
  <c r="O13"/>
  <c r="E13"/>
  <c r="P12"/>
  <c r="Q12" s="1"/>
  <c r="O12"/>
  <c r="E12"/>
  <c r="P11"/>
  <c r="O11"/>
  <c r="E11"/>
  <c r="P10"/>
  <c r="Q10" s="1"/>
  <c r="O10"/>
  <c r="E10"/>
  <c r="P9"/>
  <c r="O9"/>
  <c r="E9"/>
  <c r="L8"/>
  <c r="M8" s="1"/>
  <c r="K8"/>
  <c r="N8" s="1"/>
  <c r="H8"/>
  <c r="G8"/>
  <c r="J8" s="1"/>
  <c r="D8"/>
  <c r="C8"/>
  <c r="F8" s="1"/>
  <c r="P42" i="34"/>
  <c r="O42"/>
  <c r="M42"/>
  <c r="P41"/>
  <c r="O41"/>
  <c r="I41"/>
  <c r="P40"/>
  <c r="O40"/>
  <c r="I40"/>
  <c r="P39"/>
  <c r="O39"/>
  <c r="I39"/>
  <c r="P38"/>
  <c r="O38"/>
  <c r="I38"/>
  <c r="P37"/>
  <c r="O37"/>
  <c r="I37"/>
  <c r="P36"/>
  <c r="Q36" s="1"/>
  <c r="O36"/>
  <c r="I36"/>
  <c r="P35"/>
  <c r="O35"/>
  <c r="I35"/>
  <c r="P34"/>
  <c r="O34"/>
  <c r="E34"/>
  <c r="P33"/>
  <c r="O33"/>
  <c r="E33"/>
  <c r="P32"/>
  <c r="Q32" s="1"/>
  <c r="O32"/>
  <c r="E32"/>
  <c r="P31"/>
  <c r="O31"/>
  <c r="E31"/>
  <c r="P30"/>
  <c r="O30"/>
  <c r="E30"/>
  <c r="P29"/>
  <c r="O29"/>
  <c r="E29"/>
  <c r="P28"/>
  <c r="Q28" s="1"/>
  <c r="O28"/>
  <c r="E28"/>
  <c r="P27"/>
  <c r="O27"/>
  <c r="E27"/>
  <c r="P26"/>
  <c r="O26"/>
  <c r="E26"/>
  <c r="P25"/>
  <c r="O25"/>
  <c r="E25"/>
  <c r="P24"/>
  <c r="Q24" s="1"/>
  <c r="O24"/>
  <c r="E24"/>
  <c r="P23"/>
  <c r="O23"/>
  <c r="E23"/>
  <c r="P22"/>
  <c r="O22"/>
  <c r="E22"/>
  <c r="P21"/>
  <c r="O21"/>
  <c r="E21"/>
  <c r="P20"/>
  <c r="Q20" s="1"/>
  <c r="O20"/>
  <c r="E20"/>
  <c r="P19"/>
  <c r="O19"/>
  <c r="E19"/>
  <c r="P18"/>
  <c r="O18"/>
  <c r="E18"/>
  <c r="P17"/>
  <c r="O17"/>
  <c r="E17"/>
  <c r="P16"/>
  <c r="Q16" s="1"/>
  <c r="O16"/>
  <c r="E16"/>
  <c r="P15"/>
  <c r="O15"/>
  <c r="E15"/>
  <c r="P14"/>
  <c r="O14"/>
  <c r="E14"/>
  <c r="P13"/>
  <c r="O13"/>
  <c r="E13"/>
  <c r="P12"/>
  <c r="Q12" s="1"/>
  <c r="O12"/>
  <c r="E12"/>
  <c r="P11"/>
  <c r="O11"/>
  <c r="E11"/>
  <c r="P10"/>
  <c r="O10"/>
  <c r="E10"/>
  <c r="P9"/>
  <c r="O9"/>
  <c r="E9"/>
  <c r="L8"/>
  <c r="K29" i="13" s="1"/>
  <c r="K8" i="34"/>
  <c r="N8" s="1"/>
  <c r="H8"/>
  <c r="G8"/>
  <c r="J8" s="1"/>
  <c r="D8"/>
  <c r="C8"/>
  <c r="F8" s="1"/>
  <c r="P49" i="32"/>
  <c r="O49"/>
  <c r="M49"/>
  <c r="P48"/>
  <c r="O48"/>
  <c r="I48"/>
  <c r="P47"/>
  <c r="O47"/>
  <c r="I47"/>
  <c r="P46"/>
  <c r="O46"/>
  <c r="I46"/>
  <c r="P45"/>
  <c r="O45"/>
  <c r="I45"/>
  <c r="P44"/>
  <c r="O44"/>
  <c r="I44"/>
  <c r="P43"/>
  <c r="O43"/>
  <c r="I43"/>
  <c r="P42"/>
  <c r="O42"/>
  <c r="I42"/>
  <c r="P41"/>
  <c r="O41"/>
  <c r="I41"/>
  <c r="P40"/>
  <c r="O40"/>
  <c r="I40"/>
  <c r="P39"/>
  <c r="O39"/>
  <c r="I39"/>
  <c r="P38"/>
  <c r="O38"/>
  <c r="I38"/>
  <c r="P37"/>
  <c r="O37"/>
  <c r="I37"/>
  <c r="P36"/>
  <c r="O36"/>
  <c r="E36"/>
  <c r="P35"/>
  <c r="O35"/>
  <c r="E35"/>
  <c r="P34"/>
  <c r="O34"/>
  <c r="E34"/>
  <c r="P33"/>
  <c r="O33"/>
  <c r="E33"/>
  <c r="P32"/>
  <c r="O32"/>
  <c r="E32"/>
  <c r="P31"/>
  <c r="O31"/>
  <c r="E31"/>
  <c r="P30"/>
  <c r="O30"/>
  <c r="E30"/>
  <c r="P29"/>
  <c r="O29"/>
  <c r="E29"/>
  <c r="P28"/>
  <c r="O28"/>
  <c r="E28"/>
  <c r="P27"/>
  <c r="O27"/>
  <c r="E27"/>
  <c r="P26"/>
  <c r="O26"/>
  <c r="E26"/>
  <c r="P25"/>
  <c r="O25"/>
  <c r="E25"/>
  <c r="P24"/>
  <c r="O24"/>
  <c r="E24"/>
  <c r="P23"/>
  <c r="O23"/>
  <c r="E23"/>
  <c r="P22"/>
  <c r="O22"/>
  <c r="E22"/>
  <c r="P21"/>
  <c r="O21"/>
  <c r="E21"/>
  <c r="P19"/>
  <c r="O19"/>
  <c r="E19"/>
  <c r="P18"/>
  <c r="O18"/>
  <c r="E18"/>
  <c r="P17"/>
  <c r="O17"/>
  <c r="E17"/>
  <c r="P16"/>
  <c r="O16"/>
  <c r="E16"/>
  <c r="P14"/>
  <c r="O14"/>
  <c r="E14"/>
  <c r="P13"/>
  <c r="O13"/>
  <c r="E13"/>
  <c r="P12"/>
  <c r="O12"/>
  <c r="E12"/>
  <c r="E11"/>
  <c r="P10"/>
  <c r="O10"/>
  <c r="E10"/>
  <c r="P9"/>
  <c r="O9"/>
  <c r="E9"/>
  <c r="L8"/>
  <c r="K28" i="13" s="1"/>
  <c r="K8" i="32"/>
  <c r="N8" s="1"/>
  <c r="H8"/>
  <c r="G28" i="13" s="1"/>
  <c r="G8" i="32"/>
  <c r="J8" s="1"/>
  <c r="D8"/>
  <c r="C8"/>
  <c r="F8" s="1"/>
  <c r="P36" i="31"/>
  <c r="O36"/>
  <c r="M36"/>
  <c r="P35"/>
  <c r="O35"/>
  <c r="I35"/>
  <c r="P34"/>
  <c r="O34"/>
  <c r="I34"/>
  <c r="P33"/>
  <c r="O33"/>
  <c r="I33"/>
  <c r="P32"/>
  <c r="O32"/>
  <c r="E32"/>
  <c r="P31"/>
  <c r="O31"/>
  <c r="E31"/>
  <c r="P30"/>
  <c r="Q30" s="1"/>
  <c r="O30"/>
  <c r="E30"/>
  <c r="P29"/>
  <c r="O29"/>
  <c r="E29"/>
  <c r="P28"/>
  <c r="O28"/>
  <c r="E28"/>
  <c r="P27"/>
  <c r="O27"/>
  <c r="E27"/>
  <c r="P26"/>
  <c r="O26"/>
  <c r="E26"/>
  <c r="P25"/>
  <c r="O25"/>
  <c r="E25"/>
  <c r="P24"/>
  <c r="Q24" s="1"/>
  <c r="O24"/>
  <c r="E24"/>
  <c r="P23"/>
  <c r="O23"/>
  <c r="E23"/>
  <c r="P22"/>
  <c r="O22"/>
  <c r="E22"/>
  <c r="P21"/>
  <c r="O21"/>
  <c r="E21"/>
  <c r="P20"/>
  <c r="Q20" s="1"/>
  <c r="O20"/>
  <c r="E20"/>
  <c r="P19"/>
  <c r="O19"/>
  <c r="E19"/>
  <c r="P18"/>
  <c r="O18"/>
  <c r="E18"/>
  <c r="P17"/>
  <c r="O17"/>
  <c r="E17"/>
  <c r="P16"/>
  <c r="O16"/>
  <c r="E16"/>
  <c r="P15"/>
  <c r="O15"/>
  <c r="E15"/>
  <c r="P14"/>
  <c r="Q14" s="1"/>
  <c r="O14"/>
  <c r="E14"/>
  <c r="P13"/>
  <c r="O13"/>
  <c r="E13"/>
  <c r="P12"/>
  <c r="O12"/>
  <c r="E12"/>
  <c r="P11"/>
  <c r="O11"/>
  <c r="E11"/>
  <c r="P10"/>
  <c r="O10"/>
  <c r="E10"/>
  <c r="P9"/>
  <c r="O9"/>
  <c r="E9"/>
  <c r="L8"/>
  <c r="K8"/>
  <c r="N8" s="1"/>
  <c r="H8"/>
  <c r="G27" i="13" s="1"/>
  <c r="G8" i="31"/>
  <c r="J8" s="1"/>
  <c r="D8"/>
  <c r="C27" i="13" s="1"/>
  <c r="C8" i="31"/>
  <c r="B27" i="13" s="1"/>
  <c r="P35" i="30"/>
  <c r="O35"/>
  <c r="M35"/>
  <c r="P34"/>
  <c r="O34"/>
  <c r="I34"/>
  <c r="P33"/>
  <c r="O33"/>
  <c r="E33"/>
  <c r="P32"/>
  <c r="O32"/>
  <c r="E32"/>
  <c r="P31"/>
  <c r="O31"/>
  <c r="E31"/>
  <c r="P30"/>
  <c r="O30"/>
  <c r="E30"/>
  <c r="P29"/>
  <c r="O29"/>
  <c r="E29"/>
  <c r="P28"/>
  <c r="O28"/>
  <c r="E28"/>
  <c r="P27"/>
  <c r="O27"/>
  <c r="E27"/>
  <c r="P26"/>
  <c r="O26"/>
  <c r="E26"/>
  <c r="P25"/>
  <c r="O25"/>
  <c r="E25"/>
  <c r="P24"/>
  <c r="O24"/>
  <c r="E24"/>
  <c r="P23"/>
  <c r="O23"/>
  <c r="E23"/>
  <c r="P22"/>
  <c r="O22"/>
  <c r="E22"/>
  <c r="P21"/>
  <c r="O21"/>
  <c r="E21"/>
  <c r="P20"/>
  <c r="O20"/>
  <c r="E20"/>
  <c r="P19"/>
  <c r="O19"/>
  <c r="E19"/>
  <c r="P18"/>
  <c r="O18"/>
  <c r="E18"/>
  <c r="P17"/>
  <c r="O17"/>
  <c r="E17"/>
  <c r="P16"/>
  <c r="O16"/>
  <c r="E16"/>
  <c r="P15"/>
  <c r="O15"/>
  <c r="E15"/>
  <c r="P14"/>
  <c r="O14"/>
  <c r="E14"/>
  <c r="P13"/>
  <c r="O13"/>
  <c r="E13"/>
  <c r="P12"/>
  <c r="O12"/>
  <c r="E12"/>
  <c r="P11"/>
  <c r="O11"/>
  <c r="E11"/>
  <c r="P10"/>
  <c r="O10"/>
  <c r="E10"/>
  <c r="P9"/>
  <c r="O9"/>
  <c r="E9"/>
  <c r="L8"/>
  <c r="K26" i="13" s="1"/>
  <c r="K8" i="30"/>
  <c r="N8" s="1"/>
  <c r="H8"/>
  <c r="G26" i="13" s="1"/>
  <c r="G8" i="30"/>
  <c r="J8" s="1"/>
  <c r="D8"/>
  <c r="C8"/>
  <c r="B26" i="13" s="1"/>
  <c r="P38" i="29"/>
  <c r="O38"/>
  <c r="M38"/>
  <c r="P37"/>
  <c r="O37"/>
  <c r="I37"/>
  <c r="P36"/>
  <c r="O36"/>
  <c r="E36"/>
  <c r="P35"/>
  <c r="O35"/>
  <c r="E35"/>
  <c r="P34"/>
  <c r="O34"/>
  <c r="E34"/>
  <c r="P33"/>
  <c r="O33"/>
  <c r="E33"/>
  <c r="P32"/>
  <c r="O32"/>
  <c r="E32"/>
  <c r="P31"/>
  <c r="O31"/>
  <c r="E31"/>
  <c r="P30"/>
  <c r="O30"/>
  <c r="E30"/>
  <c r="P29"/>
  <c r="Q29" s="1"/>
  <c r="O29"/>
  <c r="E29"/>
  <c r="P28"/>
  <c r="O28"/>
  <c r="E28"/>
  <c r="P27"/>
  <c r="O27"/>
  <c r="E27"/>
  <c r="P26"/>
  <c r="O26"/>
  <c r="E26"/>
  <c r="P25"/>
  <c r="O25"/>
  <c r="E25"/>
  <c r="P24"/>
  <c r="O24"/>
  <c r="E24"/>
  <c r="P23"/>
  <c r="O23"/>
  <c r="E23"/>
  <c r="P22"/>
  <c r="O22"/>
  <c r="E22"/>
  <c r="P20"/>
  <c r="O20"/>
  <c r="E20"/>
  <c r="P19"/>
  <c r="O19"/>
  <c r="E19"/>
  <c r="P18"/>
  <c r="O18"/>
  <c r="E18"/>
  <c r="P17"/>
  <c r="O17"/>
  <c r="E17"/>
  <c r="P16"/>
  <c r="Q16" s="1"/>
  <c r="O16"/>
  <c r="E16"/>
  <c r="P15"/>
  <c r="O15"/>
  <c r="E15"/>
  <c r="P14"/>
  <c r="O14"/>
  <c r="E14"/>
  <c r="P13"/>
  <c r="O13"/>
  <c r="E13"/>
  <c r="P12"/>
  <c r="O12"/>
  <c r="E12"/>
  <c r="P11"/>
  <c r="O11"/>
  <c r="E11"/>
  <c r="P10"/>
  <c r="O10"/>
  <c r="E10"/>
  <c r="P9"/>
  <c r="O9"/>
  <c r="E9"/>
  <c r="L8"/>
  <c r="K8"/>
  <c r="N8" s="1"/>
  <c r="H8"/>
  <c r="G8"/>
  <c r="F25" i="13" s="1"/>
  <c r="D8" i="29"/>
  <c r="C8"/>
  <c r="P39" i="28"/>
  <c r="O39"/>
  <c r="M39"/>
  <c r="P38"/>
  <c r="O38"/>
  <c r="I38"/>
  <c r="P37"/>
  <c r="O37"/>
  <c r="I37"/>
  <c r="P36"/>
  <c r="O36"/>
  <c r="E36"/>
  <c r="P35"/>
  <c r="O35"/>
  <c r="E35"/>
  <c r="P34"/>
  <c r="Q34" s="1"/>
  <c r="O34"/>
  <c r="E34"/>
  <c r="P33"/>
  <c r="O33"/>
  <c r="E33"/>
  <c r="P32"/>
  <c r="O32"/>
  <c r="E32"/>
  <c r="P31"/>
  <c r="O31"/>
  <c r="E31"/>
  <c r="P30"/>
  <c r="O30"/>
  <c r="E30"/>
  <c r="P29"/>
  <c r="O29"/>
  <c r="E29"/>
  <c r="P28"/>
  <c r="O28"/>
  <c r="E28"/>
  <c r="P27"/>
  <c r="O27"/>
  <c r="E27"/>
  <c r="P26"/>
  <c r="O26"/>
  <c r="E26"/>
  <c r="P25"/>
  <c r="O25"/>
  <c r="E25"/>
  <c r="P24"/>
  <c r="O24"/>
  <c r="E24"/>
  <c r="P23"/>
  <c r="O23"/>
  <c r="P22"/>
  <c r="O22"/>
  <c r="E22"/>
  <c r="P21"/>
  <c r="O21"/>
  <c r="E21"/>
  <c r="P20"/>
  <c r="O20"/>
  <c r="E20"/>
  <c r="P18"/>
  <c r="Q18" s="1"/>
  <c r="O18"/>
  <c r="E18"/>
  <c r="P17"/>
  <c r="O17"/>
  <c r="E17"/>
  <c r="P16"/>
  <c r="O16"/>
  <c r="E16"/>
  <c r="P15"/>
  <c r="O15"/>
  <c r="E15"/>
  <c r="P14"/>
  <c r="Q14" s="1"/>
  <c r="O14"/>
  <c r="E14"/>
  <c r="P13"/>
  <c r="O13"/>
  <c r="E13"/>
  <c r="P12"/>
  <c r="Q12" s="1"/>
  <c r="O12"/>
  <c r="E12"/>
  <c r="P11"/>
  <c r="O11"/>
  <c r="E11"/>
  <c r="P10"/>
  <c r="O10"/>
  <c r="P9"/>
  <c r="O9"/>
  <c r="E9"/>
  <c r="L8"/>
  <c r="K24" i="13" s="1"/>
  <c r="K8" i="28"/>
  <c r="J24" i="13" s="1"/>
  <c r="H8" i="28"/>
  <c r="G24" i="13" s="1"/>
  <c r="G8" i="28"/>
  <c r="F24" i="13" s="1"/>
  <c r="D8" i="28"/>
  <c r="C8"/>
  <c r="B24" i="13" s="1"/>
  <c r="C23" i="22"/>
  <c r="F23" s="1"/>
  <c r="D23"/>
  <c r="G23"/>
  <c r="J23" s="1"/>
  <c r="H23"/>
  <c r="G14" i="13" s="1"/>
  <c r="K23" i="22"/>
  <c r="N23" s="1"/>
  <c r="L23"/>
  <c r="E24"/>
  <c r="O24"/>
  <c r="P24"/>
  <c r="E25"/>
  <c r="O25"/>
  <c r="P25"/>
  <c r="E26"/>
  <c r="O26"/>
  <c r="P26"/>
  <c r="I27"/>
  <c r="O27"/>
  <c r="P27"/>
  <c r="I28"/>
  <c r="O28"/>
  <c r="P28"/>
  <c r="I29"/>
  <c r="O29"/>
  <c r="P29"/>
  <c r="I30"/>
  <c r="O30"/>
  <c r="P30"/>
  <c r="I31"/>
  <c r="O31"/>
  <c r="P31"/>
  <c r="Q31" s="1"/>
  <c r="P37" i="24"/>
  <c r="O37"/>
  <c r="E37"/>
  <c r="P36"/>
  <c r="O36"/>
  <c r="E36"/>
  <c r="P35"/>
  <c r="O35"/>
  <c r="E35"/>
  <c r="P34"/>
  <c r="Q34" s="1"/>
  <c r="O34"/>
  <c r="E34"/>
  <c r="P33"/>
  <c r="O33"/>
  <c r="E33"/>
  <c r="L32"/>
  <c r="K32"/>
  <c r="N32" s="1"/>
  <c r="H32"/>
  <c r="G32"/>
  <c r="J32" s="1"/>
  <c r="D32"/>
  <c r="C23" i="13" s="1"/>
  <c r="O23" s="1"/>
  <c r="C32" i="24"/>
  <c r="B23" i="13" s="1"/>
  <c r="P31" i="24"/>
  <c r="O31"/>
  <c r="E31"/>
  <c r="P30"/>
  <c r="O30"/>
  <c r="E30"/>
  <c r="P29"/>
  <c r="O29"/>
  <c r="E29"/>
  <c r="P28"/>
  <c r="O28"/>
  <c r="E28"/>
  <c r="P27"/>
  <c r="O27"/>
  <c r="E27"/>
  <c r="L26"/>
  <c r="K26"/>
  <c r="N26" s="1"/>
  <c r="H26"/>
  <c r="G26"/>
  <c r="J26" s="1"/>
  <c r="D26"/>
  <c r="C22" i="13" s="1"/>
  <c r="O22" s="1"/>
  <c r="C26" i="24"/>
  <c r="B22" i="13" s="1"/>
  <c r="N22" s="1"/>
  <c r="P25" i="24"/>
  <c r="Q25" s="1"/>
  <c r="O25"/>
  <c r="E25"/>
  <c r="P24"/>
  <c r="O24"/>
  <c r="E24"/>
  <c r="P23"/>
  <c r="O23"/>
  <c r="E23"/>
  <c r="P22"/>
  <c r="O22"/>
  <c r="E22"/>
  <c r="P21"/>
  <c r="O21"/>
  <c r="E21"/>
  <c r="L20"/>
  <c r="K20"/>
  <c r="N20" s="1"/>
  <c r="H20"/>
  <c r="G20"/>
  <c r="J20" s="1"/>
  <c r="D20"/>
  <c r="C20"/>
  <c r="B21" i="13" s="1"/>
  <c r="N21" s="1"/>
  <c r="P19" i="24"/>
  <c r="O19"/>
  <c r="E19"/>
  <c r="P18"/>
  <c r="O18"/>
  <c r="E18"/>
  <c r="P17"/>
  <c r="O17"/>
  <c r="E17"/>
  <c r="P16"/>
  <c r="O16"/>
  <c r="E16"/>
  <c r="P15"/>
  <c r="O15"/>
  <c r="L14"/>
  <c r="K14"/>
  <c r="N14" s="1"/>
  <c r="H14"/>
  <c r="G14"/>
  <c r="J14" s="1"/>
  <c r="D14"/>
  <c r="C20" i="13" s="1"/>
  <c r="C14" i="24"/>
  <c r="B20" i="13" s="1"/>
  <c r="P13" i="24"/>
  <c r="O13"/>
  <c r="E13"/>
  <c r="P12"/>
  <c r="O12"/>
  <c r="E12"/>
  <c r="P11"/>
  <c r="O11"/>
  <c r="E11"/>
  <c r="P10"/>
  <c r="O10"/>
  <c r="E10"/>
  <c r="P9"/>
  <c r="O9"/>
  <c r="E9"/>
  <c r="L8"/>
  <c r="K8"/>
  <c r="N8" s="1"/>
  <c r="H8"/>
  <c r="G8"/>
  <c r="J8" s="1"/>
  <c r="D8"/>
  <c r="C19" i="13" s="1"/>
  <c r="O19" s="1"/>
  <c r="C8" i="24"/>
  <c r="B19" i="13" s="1"/>
  <c r="N19" s="1"/>
  <c r="P29" i="23"/>
  <c r="O29"/>
  <c r="E29"/>
  <c r="P28"/>
  <c r="O28"/>
  <c r="E28"/>
  <c r="P27"/>
  <c r="O27"/>
  <c r="E27"/>
  <c r="L26"/>
  <c r="K26"/>
  <c r="N26" s="1"/>
  <c r="H26"/>
  <c r="G26"/>
  <c r="J26" s="1"/>
  <c r="D26"/>
  <c r="C17" i="13" s="1"/>
  <c r="C26" i="23"/>
  <c r="F26" s="1"/>
  <c r="E25"/>
  <c r="P24"/>
  <c r="O24"/>
  <c r="E24"/>
  <c r="P23"/>
  <c r="O23"/>
  <c r="E23"/>
  <c r="P22"/>
  <c r="O22"/>
  <c r="E22"/>
  <c r="P21"/>
  <c r="O21"/>
  <c r="E21"/>
  <c r="L20"/>
  <c r="K20"/>
  <c r="N20" s="1"/>
  <c r="H20"/>
  <c r="G20"/>
  <c r="J20" s="1"/>
  <c r="D20"/>
  <c r="C16" i="13" s="1"/>
  <c r="O16" s="1"/>
  <c r="C20" i="23"/>
  <c r="F20" s="1"/>
  <c r="P19"/>
  <c r="O19"/>
  <c r="M19"/>
  <c r="P18"/>
  <c r="O18"/>
  <c r="M18"/>
  <c r="P17"/>
  <c r="O17"/>
  <c r="M17"/>
  <c r="P16"/>
  <c r="O16"/>
  <c r="M16"/>
  <c r="O15"/>
  <c r="M15"/>
  <c r="P14"/>
  <c r="O14"/>
  <c r="E14"/>
  <c r="P13"/>
  <c r="O13"/>
  <c r="E13"/>
  <c r="P12"/>
  <c r="O12"/>
  <c r="E12"/>
  <c r="P11"/>
  <c r="O11"/>
  <c r="E11"/>
  <c r="P10"/>
  <c r="O10"/>
  <c r="P9"/>
  <c r="O9"/>
  <c r="E9"/>
  <c r="L8"/>
  <c r="K15" i="13" s="1"/>
  <c r="K8" i="23"/>
  <c r="N8" s="1"/>
  <c r="H8"/>
  <c r="G8"/>
  <c r="J8" s="1"/>
  <c r="D8"/>
  <c r="C15" i="13" s="1"/>
  <c r="C8" i="23"/>
  <c r="B15" i="13" s="1"/>
  <c r="Q17" i="22"/>
  <c r="P16"/>
  <c r="O16"/>
  <c r="E16"/>
  <c r="P15"/>
  <c r="O15"/>
  <c r="E15"/>
  <c r="P14"/>
  <c r="O14"/>
  <c r="E14"/>
  <c r="L13"/>
  <c r="K13"/>
  <c r="N13" s="1"/>
  <c r="H13"/>
  <c r="G13"/>
  <c r="J13" s="1"/>
  <c r="D13"/>
  <c r="P13" s="1"/>
  <c r="C13"/>
  <c r="O13" s="1"/>
  <c r="R13" s="1"/>
  <c r="P12"/>
  <c r="O12"/>
  <c r="E12"/>
  <c r="P11"/>
  <c r="O11"/>
  <c r="E11"/>
  <c r="L10"/>
  <c r="K10"/>
  <c r="N10" s="1"/>
  <c r="H10"/>
  <c r="G10"/>
  <c r="J10" s="1"/>
  <c r="D10"/>
  <c r="C9" i="13" s="1"/>
  <c r="C10" i="22"/>
  <c r="F10" s="1"/>
  <c r="P9"/>
  <c r="O9"/>
  <c r="E9"/>
  <c r="L8"/>
  <c r="K8"/>
  <c r="N8" s="1"/>
  <c r="H8"/>
  <c r="G8"/>
  <c r="J8" s="1"/>
  <c r="D8"/>
  <c r="P8" s="1"/>
  <c r="C8"/>
  <c r="Q67" i="21"/>
  <c r="O66"/>
  <c r="P66"/>
  <c r="P65"/>
  <c r="O65"/>
  <c r="J65"/>
  <c r="I65"/>
  <c r="P64"/>
  <c r="O64"/>
  <c r="J64"/>
  <c r="I64"/>
  <c r="P63"/>
  <c r="O63"/>
  <c r="J63"/>
  <c r="I63"/>
  <c r="P62"/>
  <c r="O62"/>
  <c r="J62"/>
  <c r="I62"/>
  <c r="P61"/>
  <c r="O61"/>
  <c r="J61"/>
  <c r="I61"/>
  <c r="P60"/>
  <c r="O60"/>
  <c r="J60"/>
  <c r="I60"/>
  <c r="P59"/>
  <c r="O59"/>
  <c r="J59"/>
  <c r="I59"/>
  <c r="P58"/>
  <c r="O58"/>
  <c r="J58"/>
  <c r="I58"/>
  <c r="P57"/>
  <c r="O57"/>
  <c r="J57"/>
  <c r="I57"/>
  <c r="P56"/>
  <c r="O56"/>
  <c r="J56"/>
  <c r="I56"/>
  <c r="P55"/>
  <c r="O55"/>
  <c r="J55"/>
  <c r="I55"/>
  <c r="P54"/>
  <c r="O54"/>
  <c r="J54"/>
  <c r="I54"/>
  <c r="P53"/>
  <c r="O53"/>
  <c r="J53"/>
  <c r="I53"/>
  <c r="P52"/>
  <c r="O52"/>
  <c r="J52"/>
  <c r="I52"/>
  <c r="P51"/>
  <c r="O51"/>
  <c r="J51"/>
  <c r="I51"/>
  <c r="P50"/>
  <c r="O50"/>
  <c r="J50"/>
  <c r="I50"/>
  <c r="P49"/>
  <c r="O49"/>
  <c r="F49"/>
  <c r="E49"/>
  <c r="P48"/>
  <c r="O48"/>
  <c r="F48"/>
  <c r="E48"/>
  <c r="P47"/>
  <c r="O47"/>
  <c r="F47"/>
  <c r="E47"/>
  <c r="P46"/>
  <c r="O46"/>
  <c r="F46"/>
  <c r="E46"/>
  <c r="P45"/>
  <c r="O45"/>
  <c r="F45"/>
  <c r="E45"/>
  <c r="P44"/>
  <c r="O44"/>
  <c r="F44"/>
  <c r="E44"/>
  <c r="P43"/>
  <c r="O43"/>
  <c r="F43"/>
  <c r="E43"/>
  <c r="P42"/>
  <c r="O42"/>
  <c r="F42"/>
  <c r="E42"/>
  <c r="P41"/>
  <c r="O41"/>
  <c r="F41"/>
  <c r="E41"/>
  <c r="P40"/>
  <c r="O40"/>
  <c r="F40"/>
  <c r="E40"/>
  <c r="P39"/>
  <c r="O39"/>
  <c r="F39"/>
  <c r="P38"/>
  <c r="O38"/>
  <c r="F38"/>
  <c r="E38"/>
  <c r="P37"/>
  <c r="O37"/>
  <c r="F37"/>
  <c r="E37"/>
  <c r="P36"/>
  <c r="O36"/>
  <c r="F36"/>
  <c r="E36"/>
  <c r="P35"/>
  <c r="O35"/>
  <c r="F35"/>
  <c r="E35"/>
  <c r="P34"/>
  <c r="O34"/>
  <c r="F34"/>
  <c r="E34"/>
  <c r="P33"/>
  <c r="O33"/>
  <c r="F33"/>
  <c r="E33"/>
  <c r="P32"/>
  <c r="O32"/>
  <c r="F32"/>
  <c r="E32"/>
  <c r="P31"/>
  <c r="O31"/>
  <c r="F31"/>
  <c r="E31"/>
  <c r="P30"/>
  <c r="O30"/>
  <c r="F30"/>
  <c r="E30"/>
  <c r="P29"/>
  <c r="O29"/>
  <c r="F29"/>
  <c r="E29"/>
  <c r="P28"/>
  <c r="O28"/>
  <c r="F28"/>
  <c r="E28"/>
  <c r="P27"/>
  <c r="O27"/>
  <c r="F27"/>
  <c r="E27"/>
  <c r="P26"/>
  <c r="O26"/>
  <c r="F26"/>
  <c r="E26"/>
  <c r="P25"/>
  <c r="O25"/>
  <c r="F25"/>
  <c r="E25"/>
  <c r="P24"/>
  <c r="O24"/>
  <c r="F24"/>
  <c r="E24"/>
  <c r="P23"/>
  <c r="O23"/>
  <c r="F23"/>
  <c r="E23"/>
  <c r="P22"/>
  <c r="O22"/>
  <c r="F22"/>
  <c r="E22"/>
  <c r="P21"/>
  <c r="O21"/>
  <c r="F21"/>
  <c r="E21"/>
  <c r="P20"/>
  <c r="O20"/>
  <c r="F20"/>
  <c r="E20"/>
  <c r="P19"/>
  <c r="O19"/>
  <c r="F19"/>
  <c r="E19"/>
  <c r="P18"/>
  <c r="O18"/>
  <c r="F18"/>
  <c r="E18"/>
  <c r="P17"/>
  <c r="O17"/>
  <c r="F17"/>
  <c r="P16"/>
  <c r="O16"/>
  <c r="F16"/>
  <c r="E16"/>
  <c r="P15"/>
  <c r="O15"/>
  <c r="F15"/>
  <c r="E15"/>
  <c r="P14"/>
  <c r="O14"/>
  <c r="F14"/>
  <c r="E14"/>
  <c r="P13"/>
  <c r="O13"/>
  <c r="F13"/>
  <c r="E13"/>
  <c r="P12"/>
  <c r="O12"/>
  <c r="F12"/>
  <c r="E12"/>
  <c r="P10"/>
  <c r="O10"/>
  <c r="F10"/>
  <c r="E10"/>
  <c r="P9"/>
  <c r="O9"/>
  <c r="F9"/>
  <c r="K8"/>
  <c r="N8" s="1"/>
  <c r="H8"/>
  <c r="G8"/>
  <c r="J8" s="1"/>
  <c r="D8"/>
  <c r="C7" i="13" s="1"/>
  <c r="C8" i="21"/>
  <c r="F8" s="1"/>
  <c r="P40" i="20"/>
  <c r="O40"/>
  <c r="E40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O28"/>
  <c r="E28"/>
  <c r="L27"/>
  <c r="K13" i="13" s="1"/>
  <c r="K27" i="20"/>
  <c r="N27" s="1"/>
  <c r="H27"/>
  <c r="G27"/>
  <c r="J27" s="1"/>
  <c r="C27"/>
  <c r="B13" i="13" s="1"/>
  <c r="P26" i="20"/>
  <c r="O26"/>
  <c r="E26"/>
  <c r="P25"/>
  <c r="O25"/>
  <c r="E25"/>
  <c r="P24"/>
  <c r="O24"/>
  <c r="E24"/>
  <c r="L23"/>
  <c r="K23"/>
  <c r="N23" s="1"/>
  <c r="H23"/>
  <c r="G23"/>
  <c r="J23" s="1"/>
  <c r="D23"/>
  <c r="C12" i="13" s="1"/>
  <c r="C23" i="20"/>
  <c r="F23" s="1"/>
  <c r="P22"/>
  <c r="O22"/>
  <c r="E22"/>
  <c r="P21"/>
  <c r="O21"/>
  <c r="E21"/>
  <c r="P20"/>
  <c r="O20"/>
  <c r="E20"/>
  <c r="P19"/>
  <c r="O19"/>
  <c r="E19"/>
  <c r="P18"/>
  <c r="O18"/>
  <c r="E18"/>
  <c r="P17"/>
  <c r="O17"/>
  <c r="E17"/>
  <c r="P16"/>
  <c r="O16"/>
  <c r="E16"/>
  <c r="P15"/>
  <c r="O15"/>
  <c r="E15"/>
  <c r="E14"/>
  <c r="P13"/>
  <c r="O13"/>
  <c r="E13"/>
  <c r="P12"/>
  <c r="O12"/>
  <c r="E12"/>
  <c r="P11"/>
  <c r="O11"/>
  <c r="E11"/>
  <c r="P10"/>
  <c r="O10"/>
  <c r="E10"/>
  <c r="P9"/>
  <c r="O9"/>
  <c r="E9"/>
  <c r="L8"/>
  <c r="K8"/>
  <c r="H8"/>
  <c r="G8"/>
  <c r="J8" s="1"/>
  <c r="D8"/>
  <c r="C11" i="13" s="1"/>
  <c r="C8" i="20"/>
  <c r="O8" s="1"/>
  <c r="R8" s="1"/>
  <c r="R21" i="19"/>
  <c r="Q42" i="34" l="1"/>
  <c r="Q34" i="38"/>
  <c r="Q36" i="28"/>
  <c r="Q32" i="36"/>
  <c r="Q32" i="35"/>
  <c r="Q30" i="22"/>
  <c r="Q38" i="34"/>
  <c r="I8" i="35"/>
  <c r="I8" i="34"/>
  <c r="Q28" i="35"/>
  <c r="Q28" i="28"/>
  <c r="Q24" i="36"/>
  <c r="Q22" i="31"/>
  <c r="Q24" i="28"/>
  <c r="Q20" i="36"/>
  <c r="Q21" i="28"/>
  <c r="Q18" i="31"/>
  <c r="Q16" i="36"/>
  <c r="Q16" i="31"/>
  <c r="Q16" i="28"/>
  <c r="Q14" i="35"/>
  <c r="H24" i="13"/>
  <c r="Q12" i="36"/>
  <c r="Q12" i="29"/>
  <c r="B9" i="13"/>
  <c r="N9" s="1"/>
  <c r="Q25" i="22"/>
  <c r="J32" i="13"/>
  <c r="L32" s="1"/>
  <c r="I8" i="38"/>
  <c r="Q28" i="24"/>
  <c r="Q10"/>
  <c r="Q10" i="31"/>
  <c r="Q24" i="22"/>
  <c r="I8" i="21"/>
  <c r="J7" i="13"/>
  <c r="F7"/>
  <c r="Q9" i="28"/>
  <c r="C8" i="13"/>
  <c r="O8" s="1"/>
  <c r="G7"/>
  <c r="O7" s="1"/>
  <c r="Q42" i="38"/>
  <c r="G32" i="13"/>
  <c r="F32"/>
  <c r="Q12" i="38"/>
  <c r="Q16"/>
  <c r="Q24"/>
  <c r="Q10"/>
  <c r="F31" i="13"/>
  <c r="Q18" i="36"/>
  <c r="P8" i="35"/>
  <c r="Q36"/>
  <c r="Q40"/>
  <c r="Q34"/>
  <c r="G29" i="13"/>
  <c r="P8" i="34"/>
  <c r="Q40"/>
  <c r="F29" i="13"/>
  <c r="Q10" i="34"/>
  <c r="Q14"/>
  <c r="Q18"/>
  <c r="Q22"/>
  <c r="Q26"/>
  <c r="Q30"/>
  <c r="Q34"/>
  <c r="I8" i="31"/>
  <c r="Q34"/>
  <c r="F27" i="13"/>
  <c r="H27" s="1"/>
  <c r="Q32" i="31"/>
  <c r="F26" i="13"/>
  <c r="H26" s="1"/>
  <c r="P8" i="30"/>
  <c r="I8" i="29"/>
  <c r="Q37"/>
  <c r="G25" i="13"/>
  <c r="H25" s="1"/>
  <c r="J8" i="29"/>
  <c r="Q20"/>
  <c r="Q33"/>
  <c r="I8" i="28"/>
  <c r="P8"/>
  <c r="Q38"/>
  <c r="Q30" i="24"/>
  <c r="Q12"/>
  <c r="B17" i="13"/>
  <c r="N17" s="1"/>
  <c r="B16"/>
  <c r="N16" s="1"/>
  <c r="Q33" i="20"/>
  <c r="Q37"/>
  <c r="Q10"/>
  <c r="Q17"/>
  <c r="Q21"/>
  <c r="Q12"/>
  <c r="Q19"/>
  <c r="B10" i="13"/>
  <c r="N10" s="1"/>
  <c r="N8"/>
  <c r="L31"/>
  <c r="J31"/>
  <c r="O31"/>
  <c r="J30"/>
  <c r="G30"/>
  <c r="F30"/>
  <c r="K30"/>
  <c r="M8" i="34"/>
  <c r="J29" i="13"/>
  <c r="L29" s="1"/>
  <c r="M8" i="31"/>
  <c r="Q36"/>
  <c r="J27" i="13"/>
  <c r="K27"/>
  <c r="J26"/>
  <c r="N26" s="1"/>
  <c r="O8" i="29"/>
  <c r="R8" s="1"/>
  <c r="J25" i="13"/>
  <c r="M8" i="29"/>
  <c r="P8"/>
  <c r="K25" i="13"/>
  <c r="L24"/>
  <c r="N24"/>
  <c r="J15"/>
  <c r="N15" s="1"/>
  <c r="Q36" i="24"/>
  <c r="Q35" i="20"/>
  <c r="Q31"/>
  <c r="O27"/>
  <c r="R27" s="1"/>
  <c r="M27"/>
  <c r="J13" i="13"/>
  <c r="N13" s="1"/>
  <c r="Q29" i="22"/>
  <c r="Q28"/>
  <c r="I23"/>
  <c r="Q27"/>
  <c r="F14" i="13"/>
  <c r="H14" s="1"/>
  <c r="Q28" i="31"/>
  <c r="Q28" i="36"/>
  <c r="Q26" i="31"/>
  <c r="Q30" i="28"/>
  <c r="Q26" i="35"/>
  <c r="Q26" i="28"/>
  <c r="Q24" i="35"/>
  <c r="Q25" i="29"/>
  <c r="Q22" i="36"/>
  <c r="Q20" i="38"/>
  <c r="Q20" i="35"/>
  <c r="B30" i="13"/>
  <c r="Q16" i="32"/>
  <c r="Q21"/>
  <c r="Q25"/>
  <c r="Q29"/>
  <c r="Q33"/>
  <c r="Q37"/>
  <c r="Q41"/>
  <c r="Q45"/>
  <c r="F28" i="13"/>
  <c r="H28" s="1"/>
  <c r="Q48" i="32"/>
  <c r="J28" i="13"/>
  <c r="L28" s="1"/>
  <c r="Q15" i="20"/>
  <c r="B11" i="13"/>
  <c r="N11" s="1"/>
  <c r="E23" i="22"/>
  <c r="Q26"/>
  <c r="B14" i="13"/>
  <c r="N14" s="1"/>
  <c r="B32"/>
  <c r="E8" i="38"/>
  <c r="B31" i="13"/>
  <c r="B29"/>
  <c r="N29" s="1"/>
  <c r="B25"/>
  <c r="C24"/>
  <c r="O24" s="1"/>
  <c r="E8" i="32"/>
  <c r="B28" i="13"/>
  <c r="C28"/>
  <c r="O28" s="1"/>
  <c r="Q25" i="20"/>
  <c r="C10" i="13"/>
  <c r="O10" s="1"/>
  <c r="B7"/>
  <c r="C32"/>
  <c r="C30"/>
  <c r="C29"/>
  <c r="C26"/>
  <c r="O26" s="1"/>
  <c r="C25"/>
  <c r="E20" i="24"/>
  <c r="C21" i="13"/>
  <c r="O21" s="1"/>
  <c r="E14" i="24"/>
  <c r="O17" i="13"/>
  <c r="C14"/>
  <c r="O14" s="1"/>
  <c r="B12"/>
  <c r="N12" s="1"/>
  <c r="H31"/>
  <c r="N23"/>
  <c r="O20"/>
  <c r="N20"/>
  <c r="P19"/>
  <c r="O15"/>
  <c r="O12"/>
  <c r="O11"/>
  <c r="O9"/>
  <c r="Q25" i="38"/>
  <c r="Q29"/>
  <c r="Q33"/>
  <c r="Q37"/>
  <c r="Q41"/>
  <c r="Q9"/>
  <c r="Q13"/>
  <c r="Q17"/>
  <c r="Q21"/>
  <c r="Q11"/>
  <c r="Q15"/>
  <c r="Q19"/>
  <c r="Q23"/>
  <c r="Q27"/>
  <c r="Q31"/>
  <c r="Q35"/>
  <c r="Q39"/>
  <c r="M8"/>
  <c r="Q28"/>
  <c r="Q32"/>
  <c r="Q36"/>
  <c r="Q40"/>
  <c r="P8"/>
  <c r="O8"/>
  <c r="R8" s="1"/>
  <c r="E8" i="36"/>
  <c r="M8"/>
  <c r="Q11"/>
  <c r="Q15"/>
  <c r="Q19"/>
  <c r="Q23"/>
  <c r="Q27"/>
  <c r="Q31"/>
  <c r="I8"/>
  <c r="Q13"/>
  <c r="Q17"/>
  <c r="Q21"/>
  <c r="Q25"/>
  <c r="Q29"/>
  <c r="Q33"/>
  <c r="Q35"/>
  <c r="Q36"/>
  <c r="Q9"/>
  <c r="P8"/>
  <c r="O8"/>
  <c r="R8" s="1"/>
  <c r="Q9" i="35"/>
  <c r="Q13"/>
  <c r="Q17"/>
  <c r="Q19"/>
  <c r="Q23"/>
  <c r="Q27"/>
  <c r="Q31"/>
  <c r="Q35"/>
  <c r="Q39"/>
  <c r="Q11"/>
  <c r="Q15"/>
  <c r="Q21"/>
  <c r="Q25"/>
  <c r="Q29"/>
  <c r="Q33"/>
  <c r="Q37"/>
  <c r="Q41"/>
  <c r="Q11" i="34"/>
  <c r="Q15"/>
  <c r="Q19"/>
  <c r="Q23"/>
  <c r="Q27"/>
  <c r="Q31"/>
  <c r="Q35"/>
  <c r="Q39"/>
  <c r="Q9"/>
  <c r="Q13"/>
  <c r="Q17"/>
  <c r="Q21"/>
  <c r="Q25"/>
  <c r="Q29"/>
  <c r="Q33"/>
  <c r="Q37"/>
  <c r="Q41"/>
  <c r="Q12" i="32"/>
  <c r="Q22"/>
  <c r="Q26"/>
  <c r="Q38"/>
  <c r="Q42"/>
  <c r="Q47"/>
  <c r="Q14"/>
  <c r="Q19"/>
  <c r="Q24"/>
  <c r="Q32"/>
  <c r="Q36"/>
  <c r="Q40"/>
  <c r="Q44"/>
  <c r="Q10"/>
  <c r="Q17"/>
  <c r="Q30"/>
  <c r="Q34"/>
  <c r="Q46"/>
  <c r="Q13"/>
  <c r="Q18"/>
  <c r="Q23"/>
  <c r="Q27"/>
  <c r="Q31"/>
  <c r="Q35"/>
  <c r="Q39"/>
  <c r="Q43"/>
  <c r="Q49"/>
  <c r="P8"/>
  <c r="Q9"/>
  <c r="Q28"/>
  <c r="P8" i="31"/>
  <c r="Q11"/>
  <c r="Q15"/>
  <c r="Q19"/>
  <c r="Q23"/>
  <c r="Q27"/>
  <c r="Q31"/>
  <c r="Q35"/>
  <c r="Q12"/>
  <c r="O8"/>
  <c r="R8" s="1"/>
  <c r="Q9"/>
  <c r="Q13"/>
  <c r="Q17"/>
  <c r="Q21"/>
  <c r="Q25"/>
  <c r="Q29"/>
  <c r="Q33"/>
  <c r="M8" i="30"/>
  <c r="Q12"/>
  <c r="Q16"/>
  <c r="Q20"/>
  <c r="Q24"/>
  <c r="Q28"/>
  <c r="Q32"/>
  <c r="O8"/>
  <c r="R8" s="1"/>
  <c r="I8"/>
  <c r="Q10"/>
  <c r="Q14"/>
  <c r="Q18"/>
  <c r="Q22"/>
  <c r="Q26"/>
  <c r="Q30"/>
  <c r="Q34"/>
  <c r="E8" i="35"/>
  <c r="O8"/>
  <c r="R8" s="1"/>
  <c r="E8" i="34"/>
  <c r="O8"/>
  <c r="R8" s="1"/>
  <c r="I8" i="32"/>
  <c r="O8"/>
  <c r="R8" s="1"/>
  <c r="M8"/>
  <c r="F8" i="31"/>
  <c r="E8"/>
  <c r="Q11" i="30"/>
  <c r="Q15"/>
  <c r="Q19"/>
  <c r="Q23"/>
  <c r="Q27"/>
  <c r="Q31"/>
  <c r="Q35"/>
  <c r="Q9"/>
  <c r="Q13"/>
  <c r="Q17"/>
  <c r="Q21"/>
  <c r="Q25"/>
  <c r="Q29"/>
  <c r="Q33"/>
  <c r="F8" i="29"/>
  <c r="Q10"/>
  <c r="Q14"/>
  <c r="Q18"/>
  <c r="Q23"/>
  <c r="Q27"/>
  <c r="Q31"/>
  <c r="Q35"/>
  <c r="Q11"/>
  <c r="Q15"/>
  <c r="Q19"/>
  <c r="Q24"/>
  <c r="Q28"/>
  <c r="Q32"/>
  <c r="Q36"/>
  <c r="E8"/>
  <c r="Q9"/>
  <c r="Q13"/>
  <c r="Q17"/>
  <c r="Q22"/>
  <c r="Q26"/>
  <c r="Q30"/>
  <c r="Q34"/>
  <c r="Q38"/>
  <c r="M8" i="28"/>
  <c r="Q32"/>
  <c r="Q11"/>
  <c r="Q15"/>
  <c r="Q20"/>
  <c r="Q27"/>
  <c r="Q31"/>
  <c r="Q35"/>
  <c r="Q39"/>
  <c r="O8"/>
  <c r="R8" s="1"/>
  <c r="Q13"/>
  <c r="Q17"/>
  <c r="Q22"/>
  <c r="Q25"/>
  <c r="Q29"/>
  <c r="Q33"/>
  <c r="Q37"/>
  <c r="F8" i="30"/>
  <c r="E8"/>
  <c r="F8" i="28"/>
  <c r="J8"/>
  <c r="N8"/>
  <c r="E8"/>
  <c r="E8" i="24"/>
  <c r="Q13"/>
  <c r="Q16"/>
  <c r="Q24"/>
  <c r="E26"/>
  <c r="P14"/>
  <c r="Q18"/>
  <c r="Q22"/>
  <c r="E32"/>
  <c r="Q37"/>
  <c r="P26"/>
  <c r="Q11"/>
  <c r="O14"/>
  <c r="R14" s="1"/>
  <c r="Q15"/>
  <c r="Q19"/>
  <c r="Q23"/>
  <c r="O26"/>
  <c r="R26" s="1"/>
  <c r="Q27"/>
  <c r="Q31"/>
  <c r="Q35"/>
  <c r="Q9"/>
  <c r="F14"/>
  <c r="Q17"/>
  <c r="Q21"/>
  <c r="F26"/>
  <c r="Q29"/>
  <c r="Q33"/>
  <c r="O8"/>
  <c r="R8" s="1"/>
  <c r="O20"/>
  <c r="R20" s="1"/>
  <c r="O32"/>
  <c r="R32" s="1"/>
  <c r="Q22" i="23"/>
  <c r="Q28"/>
  <c r="Q24"/>
  <c r="Q9"/>
  <c r="Q13"/>
  <c r="Q17"/>
  <c r="Q11"/>
  <c r="Q15"/>
  <c r="Q19"/>
  <c r="O8" i="22"/>
  <c r="R8" s="1"/>
  <c r="E8" i="23"/>
  <c r="Q12"/>
  <c r="Q16"/>
  <c r="Q23"/>
  <c r="P23" i="22"/>
  <c r="P26" i="23"/>
  <c r="Q11" i="22"/>
  <c r="Q14"/>
  <c r="Q21" i="23"/>
  <c r="O23" i="22"/>
  <c r="R23" s="1"/>
  <c r="P20" i="23"/>
  <c r="E26"/>
  <c r="O8"/>
  <c r="R8" s="1"/>
  <c r="Q14"/>
  <c r="Q18"/>
  <c r="O20"/>
  <c r="R20" s="1"/>
  <c r="O26"/>
  <c r="R26" s="1"/>
  <c r="Q27"/>
  <c r="P8"/>
  <c r="Q29"/>
  <c r="Q9" i="20"/>
  <c r="Q13"/>
  <c r="Q24"/>
  <c r="Q11"/>
  <c r="Q26"/>
  <c r="N8"/>
  <c r="E23"/>
  <c r="E8"/>
  <c r="Q16"/>
  <c r="Q20"/>
  <c r="P23"/>
  <c r="O23"/>
  <c r="R23" s="1"/>
  <c r="Q30"/>
  <c r="Q34"/>
  <c r="Q40"/>
  <c r="Q18"/>
  <c r="Q22"/>
  <c r="Q32"/>
  <c r="Q36"/>
  <c r="E10" i="22"/>
  <c r="Q9"/>
  <c r="Q12"/>
  <c r="O10"/>
  <c r="R10" s="1"/>
  <c r="Q15"/>
  <c r="P10"/>
  <c r="Q16"/>
  <c r="L8" i="21"/>
  <c r="M8" s="1"/>
  <c r="F8" i="24"/>
  <c r="P8"/>
  <c r="F20"/>
  <c r="P20"/>
  <c r="F32"/>
  <c r="P32"/>
  <c r="M8" i="23"/>
  <c r="E20"/>
  <c r="F8"/>
  <c r="Q8" i="22"/>
  <c r="Q13"/>
  <c r="F8"/>
  <c r="F13"/>
  <c r="E8"/>
  <c r="E13"/>
  <c r="O8" i="21"/>
  <c r="R8" s="1"/>
  <c r="M66"/>
  <c r="E8"/>
  <c r="F27" i="20"/>
  <c r="F8"/>
  <c r="P8"/>
  <c r="Q8" s="1"/>
  <c r="P28"/>
  <c r="Q28" s="1"/>
  <c r="D27"/>
  <c r="C13" i="13" s="1"/>
  <c r="O13" s="1"/>
  <c r="N7" l="1"/>
  <c r="L13"/>
  <c r="O29"/>
  <c r="N27"/>
  <c r="H30"/>
  <c r="Q8" i="29"/>
  <c r="Q10" i="22"/>
  <c r="Q20" i="24"/>
  <c r="O25" i="13"/>
  <c r="Q14" i="24"/>
  <c r="Q8"/>
  <c r="H29" i="13"/>
  <c r="H32"/>
  <c r="O32"/>
  <c r="N32"/>
  <c r="N31"/>
  <c r="N30"/>
  <c r="L27"/>
  <c r="L15"/>
  <c r="N25"/>
  <c r="O30"/>
  <c r="L25"/>
  <c r="P8" i="21"/>
  <c r="Q8" s="1"/>
  <c r="L30" i="13"/>
  <c r="O27"/>
  <c r="L26"/>
  <c r="Q32" i="24"/>
  <c r="Q26"/>
  <c r="N28" i="13"/>
  <c r="Q8" i="31"/>
  <c r="D7" i="13"/>
  <c r="Q8" i="23"/>
  <c r="O46" i="38"/>
  <c r="O48" s="1"/>
  <c r="O44"/>
  <c r="N44"/>
  <c r="N46" s="1"/>
  <c r="Q8"/>
  <c r="Q8" i="36"/>
  <c r="Q8" i="35"/>
  <c r="Q8" i="34"/>
  <c r="Q8" i="30"/>
  <c r="Q8" i="32"/>
  <c r="Q8" i="28"/>
  <c r="Q20" i="23"/>
  <c r="Q23" i="22"/>
  <c r="Q26" i="23"/>
  <c r="Q23" i="20"/>
  <c r="O20" i="22"/>
  <c r="O22" s="1"/>
  <c r="O18"/>
  <c r="N18"/>
  <c r="N20" s="1"/>
  <c r="O70" i="21"/>
  <c r="O72" s="1"/>
  <c r="O68"/>
  <c r="N68"/>
  <c r="N70" s="1"/>
  <c r="P27" i="20"/>
  <c r="Q27" s="1"/>
  <c r="E27"/>
  <c r="P44" i="38" l="1"/>
  <c r="P18" i="22"/>
  <c r="P68" i="21"/>
  <c r="M36" i="19"/>
  <c r="N36"/>
  <c r="O36"/>
  <c r="L36"/>
  <c r="AA36"/>
  <c r="Z36"/>
  <c r="Y36"/>
  <c r="X36"/>
  <c r="U36"/>
  <c r="T36"/>
  <c r="J36"/>
  <c r="I36"/>
  <c r="P46" i="38" l="1"/>
  <c r="Q44"/>
  <c r="P48"/>
  <c r="P20" i="22"/>
  <c r="Q18"/>
  <c r="P22"/>
  <c r="P70" i="21"/>
  <c r="Q68"/>
  <c r="P72"/>
  <c r="P21" i="19"/>
  <c r="Q21"/>
  <c r="Q20" l="1"/>
  <c r="P10" l="1"/>
  <c r="P19"/>
  <c r="P13"/>
  <c r="Q14"/>
  <c r="D11" i="13"/>
  <c r="P12" i="19"/>
  <c r="D12" i="13"/>
  <c r="P18" i="19"/>
  <c r="D17" i="13"/>
  <c r="P24" i="19"/>
  <c r="P26"/>
  <c r="D30" i="13"/>
  <c r="Q33" i="19"/>
  <c r="D31" i="13"/>
  <c r="D24"/>
  <c r="Q19" i="19"/>
  <c r="P16"/>
  <c r="P22"/>
  <c r="D26" i="13"/>
  <c r="Q34" i="19"/>
  <c r="P35"/>
  <c r="D13" i="13"/>
  <c r="Q25" i="19"/>
  <c r="D22" i="13"/>
  <c r="P32" i="19"/>
  <c r="D15" i="13"/>
  <c r="D20"/>
  <c r="Q23" i="19"/>
  <c r="Q35"/>
  <c r="Q15"/>
  <c r="D16" i="13"/>
  <c r="D21"/>
  <c r="H7"/>
  <c r="P21" l="1"/>
  <c r="R24" i="19" s="1"/>
  <c r="Q24"/>
  <c r="P25"/>
  <c r="P16" i="13"/>
  <c r="R19" i="19" s="1"/>
  <c r="P30"/>
  <c r="Q31"/>
  <c r="P23"/>
  <c r="P17"/>
  <c r="D14" i="13"/>
  <c r="P28" i="19"/>
  <c r="P32" i="13"/>
  <c r="R35" i="19" s="1"/>
  <c r="Q28"/>
  <c r="D32" i="13"/>
  <c r="P29" i="19"/>
  <c r="D25" i="13"/>
  <c r="D19"/>
  <c r="D29"/>
  <c r="P31" i="19"/>
  <c r="D10" i="13"/>
  <c r="D28"/>
  <c r="P20"/>
  <c r="R23" i="19" s="1"/>
  <c r="Q17"/>
  <c r="D27" i="13"/>
  <c r="Q11" i="19"/>
  <c r="D8" i="13"/>
  <c r="Q29" i="19"/>
  <c r="Q27"/>
  <c r="D23" i="13"/>
  <c r="P27" i="19"/>
  <c r="P11"/>
  <c r="L7" i="13"/>
  <c r="P23" l="1"/>
  <c r="R26" i="19" s="1"/>
  <c r="Q26"/>
  <c r="P11" i="13"/>
  <c r="R14" i="19" s="1"/>
  <c r="P14"/>
  <c r="P15" i="13"/>
  <c r="R18" i="19" s="1"/>
  <c r="Q18"/>
  <c r="P27" i="13"/>
  <c r="R30" i="19" s="1"/>
  <c r="Q30"/>
  <c r="R22"/>
  <c r="Q22"/>
  <c r="P12" i="13"/>
  <c r="R15" i="19" s="1"/>
  <c r="P15"/>
  <c r="P31" i="13"/>
  <c r="R34" i="19" s="1"/>
  <c r="P34"/>
  <c r="P10" i="13"/>
  <c r="R13" i="19" s="1"/>
  <c r="Q13"/>
  <c r="P22" i="13"/>
  <c r="R25" i="19" s="1"/>
  <c r="P17" i="13"/>
  <c r="R20" i="19" s="1"/>
  <c r="P20"/>
  <c r="P30" i="13"/>
  <c r="R33" i="19" s="1"/>
  <c r="P33"/>
  <c r="P29" i="13"/>
  <c r="R32" i="19" s="1"/>
  <c r="Q32"/>
  <c r="P7" i="13"/>
  <c r="R10" i="19" s="1"/>
  <c r="Q10"/>
  <c r="P28" i="13"/>
  <c r="R31" i="19" s="1"/>
  <c r="P14" i="13"/>
  <c r="R17" i="19" s="1"/>
  <c r="P25" i="13"/>
  <c r="R28" i="19" s="1"/>
  <c r="P8" i="13"/>
  <c r="R11" i="19" s="1"/>
  <c r="P26" i="13"/>
  <c r="R29" i="19" s="1"/>
  <c r="P24" i="13"/>
  <c r="R27" i="19" s="1"/>
  <c r="D9" i="13"/>
  <c r="P36" i="19" l="1"/>
  <c r="P13" i="13"/>
  <c r="R16" i="19" s="1"/>
  <c r="Q16"/>
  <c r="P9" i="13"/>
  <c r="R12" i="19" s="1"/>
  <c r="Q12"/>
  <c r="Q36" l="1"/>
  <c r="R36" s="1"/>
  <c r="P34" i="13"/>
  <c r="C33" l="1"/>
  <c r="Q7" l="1"/>
  <c r="G33" l="1"/>
  <c r="K33" l="1"/>
  <c r="O33" s="1"/>
  <c r="F33"/>
  <c r="H33" s="1"/>
  <c r="J33"/>
  <c r="Q20"/>
  <c r="Q19"/>
  <c r="Q17"/>
  <c r="Q16"/>
  <c r="Q24"/>
  <c r="Q15"/>
  <c r="Q32"/>
  <c r="Q9"/>
  <c r="Q28"/>
  <c r="Q27"/>
  <c r="Q10"/>
  <c r="Q25"/>
  <c r="Q23"/>
  <c r="Q26"/>
  <c r="Q14"/>
  <c r="Q30"/>
  <c r="Q31"/>
  <c r="Q29"/>
  <c r="Q12"/>
  <c r="Q11"/>
  <c r="Q21"/>
  <c r="B33"/>
  <c r="D33" s="1"/>
  <c r="Q13"/>
  <c r="Q8"/>
  <c r="Q22"/>
  <c r="O35" l="1"/>
  <c r="N33"/>
  <c r="L33"/>
  <c r="N35" l="1"/>
  <c r="P35" s="1"/>
  <c r="P33"/>
  <c r="Q33"/>
</calcChain>
</file>

<file path=xl/comments1.xml><?xml version="1.0" encoding="utf-8"?>
<comments xmlns="http://schemas.openxmlformats.org/spreadsheetml/2006/main">
  <authors>
    <author>admin</author>
  </authors>
  <commentList>
    <comment ref="K29" authorId="0">
      <text>
        <r>
          <rPr>
            <sz val="9"/>
            <color indexed="81"/>
            <rFont val="Tahoma"/>
            <family val="2"/>
          </rPr>
          <t xml:space="preserve">เดิมได้รับงบประมาณ 280,000 บาท
 - โอนไปยัง "การประชุม OECD Global Anti-Corruption &amp;amp; Integrity 210,937 บาท
 - คงเหลือ 69,063 บาท </t>
        </r>
      </text>
    </comment>
    <comment ref="K37" authorId="0">
      <text>
        <r>
          <rPr>
            <sz val="9"/>
            <color indexed="81"/>
            <rFont val="Tahoma"/>
            <family val="2"/>
          </rPr>
          <t>รับโอนมาจาก "การประชุม Expert Meeting" จำนวน 210,937 บาท</t>
        </r>
      </text>
    </comment>
  </commentList>
</comments>
</file>

<file path=xl/sharedStrings.xml><?xml version="1.0" encoding="utf-8"?>
<sst xmlns="http://schemas.openxmlformats.org/spreadsheetml/2006/main" count="1613" uniqueCount="307">
  <si>
    <t>สำนักงานคณะกรรมการป้องกันและปราบปรามการทุจริตในภาครัฐ</t>
  </si>
  <si>
    <t>หน่วยงาน</t>
  </si>
  <si>
    <t>กตน.</t>
  </si>
  <si>
    <t>กพร.</t>
  </si>
  <si>
    <t>กกม.</t>
  </si>
  <si>
    <t>สลธ.</t>
  </si>
  <si>
    <t>กยผ.</t>
  </si>
  <si>
    <t>กตท.</t>
  </si>
  <si>
    <t>ศทส.</t>
  </si>
  <si>
    <t>กปก.</t>
  </si>
  <si>
    <t>กอท.</t>
  </si>
  <si>
    <t>กบค.</t>
  </si>
  <si>
    <t>ปปท. เขต 1</t>
  </si>
  <si>
    <t>ปปท. เขต 2</t>
  </si>
  <si>
    <t>ปปท. เขต 3</t>
  </si>
  <si>
    <t>ปปท. เขต 4</t>
  </si>
  <si>
    <t>ปปท. เขต 5</t>
  </si>
  <si>
    <t>ปปท. เขต 6</t>
  </si>
  <si>
    <t>ปปท. เขต 7</t>
  </si>
  <si>
    <t>ปปท. เขต 8</t>
  </si>
  <si>
    <t>ปปท. เขต 9</t>
  </si>
  <si>
    <t>สถานะการจัดส่ง</t>
  </si>
  <si>
    <t xml:space="preserve">ได้รับจัดสรร </t>
  </si>
  <si>
    <t>รวม</t>
  </si>
  <si>
    <t>โครงการ</t>
  </si>
  <si>
    <t>ได้รับจัดสรร</t>
  </si>
  <si>
    <t>ผล</t>
  </si>
  <si>
    <t xml:space="preserve">เป้าหมาย </t>
  </si>
  <si>
    <t>ตรวจสอบ</t>
  </si>
  <si>
    <t>ผลเบิกจ่าย</t>
  </si>
  <si>
    <t>ตัวชี้วัด</t>
  </si>
  <si>
    <t>อยู่ระหว่างดำเนินการ</t>
  </si>
  <si>
    <t>กปท. 5</t>
  </si>
  <si>
    <t>กปท. 4</t>
  </si>
  <si>
    <t>กปท. 3</t>
  </si>
  <si>
    <t>กปท. 2</t>
  </si>
  <si>
    <t>กปท. 1</t>
  </si>
  <si>
    <t>สถานะ</t>
  </si>
  <si>
    <t>ยังไม่ดำเนินการ</t>
  </si>
  <si>
    <t>(จำนวน)</t>
  </si>
  <si>
    <t>ดำเนินการแล้วเสร็จ</t>
  </si>
  <si>
    <t>R-01</t>
  </si>
  <si>
    <t>R-02</t>
  </si>
  <si>
    <t>R-03</t>
  </si>
  <si>
    <t>R-04</t>
  </si>
  <si>
    <t>R-05</t>
  </si>
  <si>
    <t>R-06</t>
  </si>
  <si>
    <t>เบิกจ่าย</t>
  </si>
  <si>
    <t>งบดำเนินงาน</t>
  </si>
  <si>
    <t>งบลงทุน</t>
  </si>
  <si>
    <t>งบรายจ่ายอื่น</t>
  </si>
  <si>
    <t>ร้อยละ</t>
  </si>
  <si>
    <t>(57)</t>
  </si>
  <si>
    <t>ภาพรวม</t>
  </si>
  <si>
    <t>(54)</t>
  </si>
  <si>
    <t>(45)</t>
  </si>
  <si>
    <t>งบประมาณ (ภาพรวม)</t>
  </si>
  <si>
    <t>สรุปการติดตามผลการใช้จ่ายงบประมาณ</t>
  </si>
  <si>
    <t>สรุปการติดตามการรายงานผลการดำเนินงานและผลการใช้จ่ายงบประมาณ</t>
  </si>
  <si>
    <t>1</t>
  </si>
  <si>
    <t>2</t>
  </si>
  <si>
    <t>3</t>
  </si>
  <si>
    <t>การปฏิบัติราชการ</t>
  </si>
  <si>
    <t>ไต่สวน</t>
  </si>
  <si>
    <t>ค่าตอบแทนการปฏิบัติงานนอกเวลาราชการ</t>
  </si>
  <si>
    <t>เครื่องทำลายเอกสาร</t>
  </si>
  <si>
    <t xml:space="preserve">โครงการพัฒนาคุณภาพการบริหารจัดการภาครัฐ </t>
  </si>
  <si>
    <t>โครงการพัฒนาระบบควบคุมภายใน และการบริหารความเสี่ยง</t>
  </si>
  <si>
    <t>ตู้เหล็กเอกสาร 4 ลิ้นชัก</t>
  </si>
  <si>
    <t>เครื่องทำน้ำร้อน-น้ำเย็น ขวดคว่ำ 2 ก๊อก</t>
  </si>
  <si>
    <t>ตู้เย็น ขนาด 9 คิวบิกฟุต</t>
  </si>
  <si>
    <t>ค่าเบี้ยประชุมกรรมการ (แผนงาน : บูรณาการต่อต้านการทุจริต)</t>
  </si>
  <si>
    <t>ค่าเบี้ยประชุมกรรมการ (แผนงาน : พื้นฐานด้านการปรับสมดุล)</t>
  </si>
  <si>
    <t xml:space="preserve">ค่าตอบแทนและค่าใช้จ่ายแก่พยาน </t>
  </si>
  <si>
    <t xml:space="preserve">โครงการเผยแพร่ประชาสัมพันธ์บทบาทภารกิจและการดำเนินงานของ ป.ป.ท.ครบรอบสถาปนา 11 ปี </t>
  </si>
  <si>
    <t>ตู้เหล็ก 2 บาน</t>
  </si>
  <si>
    <t>5</t>
  </si>
  <si>
    <t>6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</si>
  <si>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</si>
  <si>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</si>
  <si>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</si>
  <si>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</si>
  <si>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</si>
  <si>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</si>
  <si>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</si>
  <si>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</si>
  <si>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</si>
  <si>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ค่าใช้จ่ายในการสัมมนาและฝึกอบรม (ภายนอกจัด)</t>
  </si>
  <si>
    <t>15</t>
  </si>
  <si>
    <t>เครื่องพิมพ์ Multifunction แบบฉีดหมึก</t>
  </si>
  <si>
    <t>การประชุม Steering Group Meeting and Regional Seminar of the ADB/OECD Anti-Corruption Initiative for Asia and the Pacific (ADB/OECD)</t>
  </si>
  <si>
    <t>การประชุมคณะทำงานติดตามการปฏิบัติตามอนุสัญญาสหประชาชาติว่าด้วยการต่อต้านการทุจริต (IRG)</t>
  </si>
  <si>
    <t>การประชุมคณะกรรมาธิการว่าด้วยการป้องกันอาชญากรรมและความยุติธรรมทางอาญา (CCPCJ)</t>
  </si>
  <si>
    <t>การประชุมคณะทำงานด้านการป้องกันการทุจริต(Prevention)และการประชุมคณะทำงานด้านการติดตามทรัพย์สินคืน(Asset Recovery)ตามอนุสัญญาสหประชาชาติว่าด้วยการต่อต้านการทุจริต</t>
  </si>
  <si>
    <t>การประชุม OECD Global Anti-Corruption &amp;amp; Integrity</t>
  </si>
  <si>
    <t>การประชุม The 7th ICAC Symposium</t>
  </si>
  <si>
    <t>การประชุม 10th Annual Conference and general Meeting of the Assosiation</t>
  </si>
  <si>
    <t>ค่าใช้จ่ายตามมาตรา 61</t>
  </si>
  <si>
    <t>การประชุมเจ้าหน้าที่อาวุโสเอเปคและที่เกี่ยวข้อง (APEC SOM)</t>
  </si>
  <si>
    <t>โครงการอบรมสัมมนาเพื่อสร้างความร่วมมือและบูรณาการฐานข้อมูลภาครัฐ</t>
  </si>
  <si>
    <t>โครงการจัดหาเครื่องแม่ข่ายและปรับปรุงห้องแม่ข่าย</t>
  </si>
  <si>
    <t>โครงการจัดหาลิขสิทธิ์โปรแกรมจัดการสำนักงาน</t>
  </si>
  <si>
    <t>โครงการจัดหาและทดแทนอุปกรณ์เครือข่ายคอมพิวเตอร์</t>
  </si>
  <si>
    <t>โครงการผนึกกำลังสังคมต่อต้านการทุจริต</t>
  </si>
  <si>
    <t>ค่าใช้จ่ายโครงการบูรณาการฐานข้อมูลการป้องกันและปราบปรามการทุจริต</t>
  </si>
  <si>
    <t>โครงการอบรมหลักสูตรพัฒนาองค์ความรู้ด้านการป้องกันการทุจริตในภาครัฐเชิงรุก</t>
  </si>
  <si>
    <t>โครงการขับเคลื่อนการรณรงค์ต่อต้านการทุจริต มาตรา 63 ของรัฐธรรมนูญ พ.ศ. 2560 ด้านการเสริมสร้างความรู้</t>
  </si>
  <si>
    <t>โครงการพัฒนาประสิทธิภาพการบริหารจัดการศูนย์ประสานงานเครือข่ายภาคประชาสังคมในการต่อต้านการทุจริตประจำปี 2562</t>
  </si>
  <si>
    <t>โครงการจัดทำมาตราการ/แนวทางตามแผนแม่บทบูรณาการป้องกันปราบปรามการทุจริตและประพฤติมิชอบ ระยะ 20 ปี</t>
  </si>
  <si>
    <t>โครงการศึกษาแนวทางการดำเนินการรณรงค์ต่อต้านการทุจริตตาม ม.63 ด้านการเสริมสร้างความรู้ ประจำปี พ.ศ.2562</t>
  </si>
  <si>
    <t>โครงการสร้างระบบเฝ้าระวังและป้องกันการทุจริตเชิงรุกในหน่วยงานภาครัฐ ประจำปี พ.ศ. 2562</t>
  </si>
  <si>
    <t>โครงการศึกษาความต้องการของเครือข่ายภาคประชาสังคมต่อการพัฒนาศึกยภาพสู่การเป็นเครือข่ายเฝ้าระวังการทุจริตในภาครับ ประจำปี พ.ศ. 2562</t>
  </si>
  <si>
    <t>โครงการศึกษาเพื่อสร้างรูปแบบและเครื่องมือการประเมินธรรมาภิบาลหน่วยงานภาครัฐ ประจำปี พ.ศ. 2562</t>
  </si>
  <si>
    <t xml:space="preserve">ค่าเบี้ยเลี้ยง ที่พักและพาหนะ </t>
  </si>
  <si>
    <t xml:space="preserve">ตู้เหล็ก 2 บาน </t>
  </si>
  <si>
    <t>เครื่องสแกนเนอร์ แบบที่ 1</t>
  </si>
  <si>
    <t>โทรทัศน์ LED ขนาด 40 นิ้ว</t>
  </si>
  <si>
    <t>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ในภาครัฐของศูนย์ปฏิบัติการต่อต้านการทุจริต</t>
  </si>
  <si>
    <t>ค่าใช้จ่ายในการคุ้มครองพยาน</t>
  </si>
  <si>
    <t xml:space="preserve"> ค่าตอบแทนการปฏิบัติงานนอกเวลาราชการ</t>
  </si>
  <si>
    <t>ตู้เหล็กเก็บแฟ้มสันกว้าง ขนาด 40 ช่อง</t>
  </si>
  <si>
    <t>ค่าเบี้ยประชุมกรรมการ</t>
  </si>
  <si>
    <t>ค่าเบี้ยประชุมกรรมการ (แผนงาน : บูรณาการต่อต้านการทุจริตฯ)</t>
  </si>
  <si>
    <t>ค่าเบี้ยเลี้ยง ที่พักและพาหนะ</t>
  </si>
  <si>
    <t>ค่าตอบแทนและค่าใช้จ่ายแก่พยาน</t>
  </si>
  <si>
    <t xml:space="preserve">ค่าเช่าบ้าน </t>
  </si>
  <si>
    <t xml:space="preserve">ค่าตอบแทนการปฏิบัติงานนอกเวลาราชการ </t>
  </si>
  <si>
    <t>ค่ารับรองและพิธีการ</t>
  </si>
  <si>
    <t>โครงการขับเคลื่อนการรณรงค์ต่อต้านการทุจริต มาตรา 63ของรัฐธรรมนูญ พ.ศ.2560 ด้านเสริมสร้างความรู้</t>
  </si>
  <si>
    <t>โครงการขับเคลื่อนการรณรงค์ต่อต้านการทุจริต มาตรา 63 ของรัฐธรรมนูญ พ.ศ.2560 ด้านเสริมสร้างความรู้</t>
  </si>
  <si>
    <t xml:space="preserve">ค่าเช่าสำนักงาน </t>
  </si>
  <si>
    <t xml:space="preserve">ค่าเช่าเครื่องถ่ายเอกสาร </t>
  </si>
  <si>
    <t>ค่าจ้างเหมาพนักงานรักษาความปลอดภัย</t>
  </si>
  <si>
    <t>ค่าจ้างเหมาพนักงานรักษาความสะอาด</t>
  </si>
  <si>
    <t>ค่าจ้างเหมาพนักงานขับรถ</t>
  </si>
  <si>
    <t>ค่าซ่อมแซมยานพาหนะ</t>
  </si>
  <si>
    <t>ค่าซ่อมแซมครุภัณฑ์</t>
  </si>
  <si>
    <t>วัสดุสำนักงาน (โอนไป 150,000)</t>
  </si>
  <si>
    <t>วัสดุเชื้อเพลิงและหล่อลื่น</t>
  </si>
  <si>
    <t>วัสดุงานบ้านงานครัว</t>
  </si>
  <si>
    <t>วัสดุคอมพิวเตอร์</t>
  </si>
  <si>
    <t>วัสดุยานพาหนะและขนส่ง</t>
  </si>
  <si>
    <t>วัสดุไฟฟ้าและวิทยุ</t>
  </si>
  <si>
    <t>ค่าไฟฟ้า</t>
  </si>
  <si>
    <t>ค่าน้ำประปา</t>
  </si>
  <si>
    <t>ค่าโทรศัพท์</t>
  </si>
  <si>
    <t xml:space="preserve">ค่าไปรษณีย์ </t>
  </si>
  <si>
    <t>ค่าบริการสื่อสารและโทรคมนาคม</t>
  </si>
  <si>
    <t>เครื่องพิมพ์ชนิดเลเซอร์</t>
  </si>
  <si>
    <t>ตู้เย็น ขนาด 13 คิวบิกฟุต</t>
  </si>
  <si>
    <t xml:space="preserve">ค่าใช้จ่ายตามมาตรา 61 </t>
  </si>
  <si>
    <t>โครงการสร้างระบบเฝ้าระวังและป้องกันการทุจริตเชิงรุกในหน่วยงานภาครัฐ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</si>
  <si>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</si>
  <si>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</si>
  <si>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</si>
  <si>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</si>
  <si>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</si>
  <si>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</si>
  <si>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</si>
  <si>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</si>
  <si>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</si>
  <si>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</si>
  <si>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</si>
  <si>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</si>
  <si>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</si>
  <si>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</si>
  <si>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</si>
  <si>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โครงการขับเคลื่อนการรณรงค์ต่อต้านการทุจริต มาตรา 63 ของรัฐธรรมนูญ พ.ศ. 2560 ด้านเสริมสร้างความรู้</t>
  </si>
  <si>
    <t>เครื่องสแกนเนอร์ แบบที่ 3</t>
  </si>
  <si>
    <t>เครื่องพิมพ์มัลติฟังชั่น</t>
  </si>
  <si>
    <t>เครื่องพิมพ์เลเซอร์</t>
  </si>
  <si>
    <t>เครื่องทำน้ำร้อน-น้ำเย็น แบบต่อท่อ 2 ก๊อก</t>
  </si>
  <si>
    <t>โต๊ะหมู่บูชา</t>
  </si>
  <si>
    <t>เครื่องพิมพ์ชนิดเลเซอร์ ขาวดำ</t>
  </si>
  <si>
    <t>เครื่องมัลติมีเดียโปรเจคเตอร์ ระดับ XGA ขนาด 3500</t>
  </si>
  <si>
    <t>โทรทัศน์ LED ขนาด 55 นิ้ว</t>
  </si>
  <si>
    <t>รถจักรยานยนต์ 120 CC</t>
  </si>
  <si>
    <t>ค่าก่อสร้างอาคารสำนักงาน</t>
  </si>
  <si>
    <t>31</t>
  </si>
  <si>
    <t>32</t>
  </si>
  <si>
    <t>33</t>
  </si>
  <si>
    <t>34</t>
  </si>
  <si>
    <t>35</t>
  </si>
  <si>
    <t>36</t>
  </si>
  <si>
    <t>37</t>
  </si>
  <si>
    <t>38</t>
  </si>
  <si>
    <t>เครื่องเจาะกระดาษ</t>
  </si>
  <si>
    <t>ตู้เหล็ก 2 บาน ตู้เก็บเอกสารเหล็ก 2 บานเปิด</t>
  </si>
  <si>
    <t>เครื่องพิมพ์ชนิดเลเซอร์ หรือ LED ขาวดำ</t>
  </si>
  <si>
    <t>เครื่องพิมพ์ชนิดเลเซอร์ หรือ LED สี/ขาวดำ</t>
  </si>
  <si>
    <t>เครื่องพิมพ์แบบฉีดหมึกสำหรับกระดาษ A3</t>
  </si>
  <si>
    <t>เครื่องสำรองไฟ</t>
  </si>
  <si>
    <t>ตู้เย็น ขนาด 5 คิวบิกฟุต</t>
  </si>
  <si>
    <t>เครื่องพิมพ์ Multifunction ชนิดเลเซอร์ LED สี</t>
  </si>
  <si>
    <t>เครื่องมัลติมีเดียโปรเจคเตอร์ ระดับ XGA 3000 Ansi Lumens</t>
  </si>
  <si>
    <t>เครื่องเจาะกระดาษและเข้าเล่มแบบเจาะกระดาษไฟฟ้า</t>
  </si>
  <si>
    <t>เครื่องสแกนเนอร์ แบบที่ 2</t>
  </si>
  <si>
    <t>รถจักรยานยนต์ 110 CC</t>
  </si>
  <si>
    <t>ส่วนกลาง</t>
  </si>
  <si>
    <t>รวมงบประมาณที่ได้รับจัดสรรในปีงบประมาณ พ.ศ. 2562 ทั้งหมด</t>
  </si>
  <si>
    <t>งบบุคลากร (เงินเดือนและค่าจ้างประจำ)</t>
  </si>
  <si>
    <t>ค่าตอบแทนเหมาจ่ายแทนการจัดหารถประจำตำแหน่ง</t>
  </si>
  <si>
    <t>เงินสมทบกองทุนประกันสังคม</t>
  </si>
  <si>
    <t>ค่าตอบแทนคณะกรรมการ ป.ป.ท.</t>
  </si>
  <si>
    <t>ค่าเบี้ยประกันสุขภาพ</t>
  </si>
  <si>
    <t>ค่าตอบแทนผู้ปฏิบัติงาน</t>
  </si>
  <si>
    <t>ค่าเบี้ยเลี้ยง ที่พักและพาหนะ ส่วนกลาง</t>
  </si>
  <si>
    <t>ค่าเช่ารถยนต์ประจำตำแหน่งคณะกรรมการ ป.ป.ท. 1 คัน</t>
  </si>
  <si>
    <t>ค่าเช่ารถยนต์ประจำตำแหน่งคณะกรรมการ ป.ป.ท. 5 คัน</t>
  </si>
  <si>
    <t>ค่าดูแลซ่อมบำรุงระบบเทคโนโลยีสารสนเทศและการสื่อสาร ศทส.</t>
  </si>
  <si>
    <t>ค่าพิมพ์เอกสารของสำนักงาน</t>
  </si>
  <si>
    <t>ค่าจ้างเหมาอื่น</t>
  </si>
  <si>
    <t>ค่ารับรองและพิธีการ ส่วนกลาง</t>
  </si>
  <si>
    <t>วัสดุสำนักงาน</t>
  </si>
  <si>
    <t>วัสดุหนังสือ วารสาร และตำรา</t>
  </si>
  <si>
    <t>วัสดุโฆษณาและเผยแพร่</t>
  </si>
  <si>
    <t>P</t>
  </si>
  <si>
    <t xml:space="preserve">เครื่องเจาะกระดาษ เจาะได้ไม่น้อยกว่า 145 แผ่น </t>
  </si>
  <si>
    <t>มาตรา 61</t>
  </si>
  <si>
    <t>งบจัดสรร</t>
  </si>
  <si>
    <t>รายงาน</t>
  </si>
  <si>
    <t>ไม่รายงาน</t>
  </si>
  <si>
    <t xml:space="preserve"> -</t>
  </si>
  <si>
    <t>ศปท.</t>
  </si>
  <si>
    <t xml:space="preserve">รวม </t>
  </si>
  <si>
    <t>ค่าจ้างเหมาดูแลระบบเว็บไซต์และจดหมายอิเล็กทรอนิกส์ (E-mail) ศทส.</t>
  </si>
  <si>
    <t>ค่าตอบแทนตามระเบียบพัสดุ/ประเมินผลงาน</t>
  </si>
  <si>
    <t>จ่ายรวม</t>
  </si>
  <si>
    <t>มีงบลงทุนที่เบิกจ่ายจากส่วนกลาง</t>
  </si>
  <si>
    <t>หมายเหต</t>
  </si>
  <si>
    <t>O</t>
  </si>
  <si>
    <t>รายงานแล้ว</t>
  </si>
  <si>
    <t>e MENSCR (ไตรมาส 1)</t>
  </si>
  <si>
    <t>การตรวจสอบข้อเท็จจริง / ไต่สวนข้อเท็จจริง (รายงานจาก กบค.)</t>
  </si>
  <si>
    <t>รวมทั้งหมด</t>
  </si>
  <si>
    <t>ข้อมูล ณ 5 เมษายน 2562</t>
  </si>
  <si>
    <t>การเบิกจ่าย</t>
  </si>
  <si>
    <t>การดำเนินงาน</t>
  </si>
  <si>
    <t>เครื่องเข้าเล่มไฟฟ้า (กยผ.)</t>
  </si>
  <si>
    <t>ตู้ล็อกเกอร์ 2 ประตู (กอท.)</t>
  </si>
  <si>
    <t>เครื่องทำลายเอกสาร แบบทำลายครั้งละ 20 แผ่น (กตน.)</t>
  </si>
  <si>
    <t>เครื่องพิมพ์ Multifunction แบบฉีดหมึก (กปท.3=2/กยผ.=1)</t>
  </si>
  <si>
    <t>เครื่องพิมพ์ชนิดเลเซอร์ หรือ LED สี ชนิด Network (กปท.3)</t>
  </si>
  <si>
    <t>เครื่องพิมพ์ชนิดเลเซอร์ หรือ LED ขาวดำ ชนิด Network (กปท.1/กอท./กยผ.)</t>
  </si>
  <si>
    <t>เครื่องสแกนเนอร์ แบบที่ 1 (กอท.)</t>
  </si>
  <si>
    <t>เครื่องสำรองไฟฟ้า ขนาด 800 VA (กปก.)</t>
  </si>
  <si>
    <t>เครื่องทำน้ำร้อน-น้ำเย็น แบบตั้งพื้น ขวดคว่ำ 2 ก๊อก (กกม./กปท.1)</t>
  </si>
  <si>
    <t>ตู้เย็น ขนาด 9 คิวบิกฟุต (กกม.)</t>
  </si>
  <si>
    <t>โทรทัศน์ LED ขนาด 55 นิ้ว (ปชส/ศทส)</t>
  </si>
  <si>
    <t>โทรทัศน์ LED ระดับความละเอียดจอภาพ 1920x1080 พิเซล ขนาด 40 นิ้ว (กอท.)</t>
  </si>
  <si>
    <t>โครงการพัฒนาประสิทธิภาพการบริหารจัดการทรัพยากรบุคคลสำนักงาน ป.ป.ท.ประจำปีงบประมาณ พ.ศ.2562 (กพค.)</t>
  </si>
  <si>
    <t>โครงการแนวทางปฏิบัติงานด้านการคลัง (กงค.)</t>
  </si>
  <si>
    <t>โครงการพัฒนาบุคลากรในสังกัดสำนักงาน ป.ป.ท.และเจ้าหน้าที่ ป.ป.ท. (กพค.)</t>
  </si>
  <si>
    <t>โครงการจัดทำวิดีทัศน์เผยแพร่บทบาทภารกิจของสำนักงาน ป.ป.ท. (ไทย-อังกฤษ) (ปชส.)</t>
  </si>
  <si>
    <t>โครงการจัดทำหนังสือเสริมสร้างความรู้ด้านการป้องกันและปราบปรามการทุจริตของสำนักงาน ป.ป.ท. (ปชส.)</t>
  </si>
  <si>
    <t>โครงการจัดทำสื่อสิ่งพิมพ์เพื่อเผยแพร่ประชาสัมพันธ์บทบาทภารกิจของสำนักงาน ป.ป.ท.  (ปชส.)</t>
  </si>
  <si>
    <t>โครงการเผยแพร่ประชาสัมพันธ์ข้อมูลข่าวสารและเสริมสร้างภาพลักษณ์/ดัชนีการรับรู้การทุจริตสู่ประชาชนในรุูปแบบการ์ตูนแอนิเมชั่น  (ปชส.)</t>
  </si>
  <si>
    <t>โครงการการประมวลผลข้อมูลข่าวสารของสำนักงาน ป.ป.ท.จากสื่อสิ่งพิมพ์และสื่อโซเชียลมีเดียผ่านระบบออนไลน์  (ปชส.)</t>
  </si>
  <si>
    <t>โครงการประชุมเชิงปฏิบัติการด้านการต่อต้านการทุจริตเพื่อยกระดับค่าดัชนีการรับรู้การทุจริต (Corruption Perception Index : CPI)</t>
  </si>
  <si>
    <t xml:space="preserve">เดิมได้รับงบประมาณ 280,000 บาท
 - โอนไปยัง "การประชุม OECD Global Anti-Corruption &amp;amp; Integrity 210,937 บาท
 - คงเหลือ 69,063 บาท </t>
  </si>
  <si>
    <t>รับโอนมาจาก "การประชุม Expert Meeting" จำนวน 210,937 บาท</t>
  </si>
  <si>
    <t>โครงการฝึกอบรมเชิงปฏิบัติการด้านเทคโนโลยีสารสนเทศและการสื่อสาร</t>
  </si>
  <si>
    <t>ยุทธศาสตร์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</si>
  <si>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</si>
  <si>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</si>
  <si>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</si>
  <si>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</si>
  <si>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</si>
  <si>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>ยุทธศาสตร์ที่ 6</t>
  </si>
  <si>
    <t>โครงการสัมมนา เรื่อง นโยบาย ทิศทางและยุทธศาสตร์ของสำนักงาน ป.ป.ท.ประจำปี พ.ศ. 2562</t>
  </si>
  <si>
    <t>โครงการพัฒนาประสิทธิภาพการป้องกันการทุจริตของหน่วยงานภาครัฐ ประจำปี พ.ศ. 2562</t>
  </si>
  <si>
    <t>ค่าตอบแทนตามระเบียบพัสดุ</t>
  </si>
  <si>
    <t>39</t>
  </si>
  <si>
    <t xml:space="preserve">ค่ารับรองและพิธีการ </t>
  </si>
  <si>
    <t>เงินตอบแทนเต็มขั้น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</si>
  <si>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</si>
  <si>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</si>
  <si>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</si>
  <si>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</si>
  <si>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</si>
  <si>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</si>
  <si>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</si>
  <si>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</si>
  <si>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</si>
  <si>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</si>
  <si>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</si>
  <si>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</si>
  <si>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</si>
  <si>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</si>
  <si>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</si>
  <si>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</si>
  <si>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</si>
  <si>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</si>
  <si>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</si>
  <si>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โครงการจัดพิมพ์ พ.ร.บ.มาตรการของฝ่ายบริหารในการป้องกันและปราบปรามการทุจริต พ.ศ. 2551 และที่แก้ไขเพิ่มเติม </t>
  </si>
  <si>
    <t>โครงการ "ป.ป.ท.เพาะต้นกล้า สร้างป่ารักษาชุมชนเฉลิมพระเกียรติเนื่องในโอกาสมหามงคลพระราชพิธีบรมราชาภิเษก (สลธ.)</t>
  </si>
  <si>
    <t>หมายเหตุ : ไม่รวมงบบุคลากร</t>
  </si>
  <si>
    <r>
      <rPr>
        <b/>
        <sz val="12"/>
        <color rgb="FFFF0000"/>
        <rFont val="TH SarabunPSK"/>
        <family val="2"/>
      </rPr>
      <t xml:space="preserve"> -</t>
    </r>
    <r>
      <rPr>
        <sz val="12"/>
        <color rgb="FFFF0000"/>
        <rFont val="TH SarabunPSK"/>
        <family val="2"/>
      </rPr>
      <t xml:space="preserve"> ไม่ต้องรายงาน</t>
    </r>
  </si>
  <si>
    <t>ค่าใช้จ่ายในการสัมมนาและฝึกอบรม</t>
  </si>
  <si>
    <t>ข้อมูล ณ 31 สิงหาคม 2562</t>
  </si>
  <si>
    <t>โครงการฝึกอบรมหลักสูตรนักบริหารระดับสูง : ผู้นำที่มีวิสัยทัศน์และคุณธรรม (นบส.1) รุ่นที่ 90 สาธารณรัฐประชาชนจีน</t>
  </si>
  <si>
    <t>โครงการศึกษาอบรมหลักสูตรนักปกครองระดับสูง (นปส.)รุ่นที่ 73 ประเทศญี่ปุ่น</t>
  </si>
  <si>
    <t>ร้อยละ (เป้าหมาย 100)</t>
  </si>
  <si>
    <t>ประจำเดือน สิงหาคม 2562</t>
  </si>
  <si>
    <t>(100)</t>
  </si>
  <si>
    <t>การประชุมผู้เชี่ยวชาญด้านความร่วมมือระหว่างประเทศตามอนุสัญญาสหประชาชาติว่าด้วยการต่อต้านการทุจริต (Expert Meeting) และการประชุมต่อเนื่องของคณะทำงานติดตามการปฏิบัติตามอนุสัญญาสหประชาชาติว่าด้วยการต่อต้านการทุจริต</t>
  </si>
  <si>
    <t>ค่าใช้จ่ายเกี่ยวกับการย้ายสำนักงาน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</si>
</sst>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&quot;฿&quot;* #,##0.00_-;\-&quot;฿&quot;* #,##0.00_-;_-&quot;฿&quot;* &quot;-&quot;??_-;_-@_-"/>
    <numFmt numFmtId="165" formatCode="_-* #,##0_-;\-* #,##0_-;_-* &quot;-&quot;??_-;_-@_-"/>
  </numFmts>
  <fonts count="24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rgb="FF0000FF"/>
      <name val="TH SarabunPSK"/>
      <family val="2"/>
    </font>
    <font>
      <b/>
      <sz val="12"/>
      <color rgb="FFFFFFFF"/>
      <name val="TH SarabunPSK"/>
      <family val="2"/>
    </font>
    <font>
      <b/>
      <sz val="12"/>
      <color rgb="FF0000FF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2"/>
      <color rgb="FFC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9"/>
      <color indexed="81"/>
      <name val="Tahoma"/>
      <family val="2"/>
    </font>
    <font>
      <b/>
      <sz val="12"/>
      <color theme="1"/>
      <name val="Wingdings 2"/>
      <family val="1"/>
      <charset val="2"/>
    </font>
    <font>
      <b/>
      <sz val="12"/>
      <name val="Wingdings 2"/>
      <family val="1"/>
      <charset val="2"/>
    </font>
    <font>
      <b/>
      <sz val="13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2"/>
      <color rgb="FFFF0000"/>
      <name val="Wingdings 2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FFEFFF"/>
        <bgColor indexed="64"/>
      </patternFill>
    </fill>
    <fill>
      <patternFill patternType="solid">
        <fgColor rgb="FF782A7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</cellStyleXfs>
  <cellXfs count="355">
    <xf numFmtId="0" fontId="0" fillId="0" borderId="0" xfId="0"/>
    <xf numFmtId="43" fontId="7" fillId="0" borderId="0" xfId="1" applyFont="1" applyFill="1" applyAlignment="1">
      <alignment vertical="top"/>
    </xf>
    <xf numFmtId="43" fontId="7" fillId="0" borderId="0" xfId="1" applyFont="1" applyFill="1" applyAlignment="1">
      <alignment vertical="top" wrapText="1"/>
    </xf>
    <xf numFmtId="49" fontId="7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49" fontId="9" fillId="0" borderId="0" xfId="0" applyNumberFormat="1" applyFont="1" applyFill="1" applyBorder="1" applyAlignment="1">
      <alignment vertical="top" wrapText="1"/>
    </xf>
    <xf numFmtId="43" fontId="10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49" fontId="11" fillId="3" borderId="0" xfId="0" applyNumberFormat="1" applyFont="1" applyFill="1" applyBorder="1" applyAlignment="1">
      <alignment horizontal="center" vertical="top" wrapText="1"/>
    </xf>
    <xf numFmtId="49" fontId="9" fillId="2" borderId="7" xfId="0" applyNumberFormat="1" applyFont="1" applyFill="1" applyBorder="1" applyAlignment="1">
      <alignment vertical="top" wrapText="1"/>
    </xf>
    <xf numFmtId="49" fontId="5" fillId="0" borderId="66" xfId="0" applyNumberFormat="1" applyFont="1" applyBorder="1" applyAlignment="1">
      <alignment vertical="top" wrapText="1"/>
    </xf>
    <xf numFmtId="43" fontId="10" fillId="0" borderId="36" xfId="1" applyFont="1" applyBorder="1" applyAlignment="1">
      <alignment vertical="top"/>
    </xf>
    <xf numFmtId="49" fontId="9" fillId="0" borderId="0" xfId="0" applyNumberFormat="1" applyFont="1" applyBorder="1" applyAlignment="1">
      <alignment vertical="top" wrapText="1"/>
    </xf>
    <xf numFmtId="43" fontId="11" fillId="3" borderId="49" xfId="1" applyFont="1" applyFill="1" applyBorder="1" applyAlignment="1">
      <alignment horizontal="center" vertical="top"/>
    </xf>
    <xf numFmtId="43" fontId="11" fillId="3" borderId="51" xfId="1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43" fontId="12" fillId="2" borderId="60" xfId="1" applyFont="1" applyFill="1" applyBorder="1" applyAlignment="1">
      <alignment vertical="top"/>
    </xf>
    <xf numFmtId="49" fontId="13" fillId="0" borderId="33" xfId="0" applyNumberFormat="1" applyFont="1" applyBorder="1" applyAlignment="1">
      <alignment horizontal="right" vertical="top"/>
    </xf>
    <xf numFmtId="49" fontId="13" fillId="0" borderId="66" xfId="0" applyNumberFormat="1" applyFont="1" applyBorder="1" applyAlignment="1">
      <alignment vertical="top" wrapText="1"/>
    </xf>
    <xf numFmtId="43" fontId="13" fillId="0" borderId="34" xfId="1" applyFont="1" applyBorder="1" applyAlignment="1">
      <alignment vertical="top"/>
    </xf>
    <xf numFmtId="43" fontId="13" fillId="0" borderId="35" xfId="1" applyFont="1" applyBorder="1" applyAlignment="1">
      <alignment vertical="top"/>
    </xf>
    <xf numFmtId="0" fontId="13" fillId="0" borderId="0" xfId="0" applyFont="1" applyAlignment="1">
      <alignment vertical="top"/>
    </xf>
    <xf numFmtId="43" fontId="13" fillId="0" borderId="0" xfId="0" applyNumberFormat="1" applyFont="1" applyAlignment="1">
      <alignment vertical="top"/>
    </xf>
    <xf numFmtId="49" fontId="14" fillId="0" borderId="66" xfId="0" applyNumberFormat="1" applyFont="1" applyBorder="1" applyAlignment="1">
      <alignment vertical="top" wrapText="1"/>
    </xf>
    <xf numFmtId="0" fontId="14" fillId="0" borderId="0" xfId="0" applyFont="1" applyAlignment="1">
      <alignment vertical="top"/>
    </xf>
    <xf numFmtId="49" fontId="15" fillId="0" borderId="66" xfId="0" applyNumberFormat="1" applyFont="1" applyBorder="1" applyAlignment="1">
      <alignment vertical="top" wrapText="1"/>
    </xf>
    <xf numFmtId="0" fontId="15" fillId="0" borderId="0" xfId="0" applyFont="1" applyAlignment="1">
      <alignment vertical="top"/>
    </xf>
    <xf numFmtId="43" fontId="13" fillId="0" borderId="0" xfId="1" applyFont="1" applyAlignment="1">
      <alignment vertical="top"/>
    </xf>
    <xf numFmtId="49" fontId="5" fillId="0" borderId="66" xfId="0" applyNumberFormat="1" applyFont="1" applyFill="1" applyBorder="1" applyAlignment="1">
      <alignment vertical="top" wrapText="1"/>
    </xf>
    <xf numFmtId="43" fontId="17" fillId="0" borderId="15" xfId="1" applyFont="1" applyFill="1" applyBorder="1" applyAlignment="1">
      <alignment vertical="top"/>
    </xf>
    <xf numFmtId="49" fontId="16" fillId="0" borderId="47" xfId="0" applyNumberFormat="1" applyFont="1" applyBorder="1" applyAlignment="1">
      <alignment vertical="top" wrapText="1"/>
    </xf>
    <xf numFmtId="43" fontId="15" fillId="0" borderId="27" xfId="1" applyFont="1" applyBorder="1" applyAlignment="1">
      <alignment vertical="top" wrapText="1"/>
    </xf>
    <xf numFmtId="43" fontId="15" fillId="0" borderId="0" xfId="1" applyFont="1" applyAlignment="1">
      <alignment vertical="top" wrapText="1"/>
    </xf>
    <xf numFmtId="43" fontId="11" fillId="0" borderId="27" xfId="1" applyFont="1" applyBorder="1" applyAlignment="1">
      <alignment horizontal="center" vertical="top" wrapText="1"/>
    </xf>
    <xf numFmtId="43" fontId="7" fillId="0" borderId="27" xfId="1" applyFont="1" applyBorder="1" applyAlignment="1">
      <alignment vertical="top" wrapText="1"/>
    </xf>
    <xf numFmtId="43" fontId="15" fillId="0" borderId="27" xfId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right" vertical="top"/>
    </xf>
    <xf numFmtId="49" fontId="6" fillId="2" borderId="67" xfId="0" applyNumberFormat="1" applyFont="1" applyFill="1" applyBorder="1" applyAlignment="1">
      <alignment horizontal="left" vertical="top"/>
    </xf>
    <xf numFmtId="49" fontId="6" fillId="0" borderId="0" xfId="0" applyNumberFormat="1" applyFont="1" applyBorder="1" applyAlignment="1">
      <alignment vertical="top"/>
    </xf>
    <xf numFmtId="49" fontId="6" fillId="0" borderId="0" xfId="0" applyNumberFormat="1" applyFont="1" applyBorder="1" applyAlignment="1">
      <alignment horizontal="right" vertical="top"/>
    </xf>
    <xf numFmtId="43" fontId="16" fillId="0" borderId="18" xfId="1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9" fillId="2" borderId="17" xfId="0" applyFont="1" applyFill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2" borderId="27" xfId="0" applyFont="1" applyFill="1" applyBorder="1" applyAlignment="1">
      <alignment vertical="top" wrapText="1"/>
    </xf>
    <xf numFmtId="0" fontId="9" fillId="2" borderId="27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49" xfId="0" applyFont="1" applyFill="1" applyBorder="1" applyAlignment="1">
      <alignment horizontal="center" vertical="top" wrapText="1"/>
    </xf>
    <xf numFmtId="165" fontId="5" fillId="2" borderId="87" xfId="1" applyNumberFormat="1" applyFont="1" applyFill="1" applyBorder="1" applyAlignment="1">
      <alignment horizontal="center" vertical="top" wrapText="1"/>
    </xf>
    <xf numFmtId="0" fontId="5" fillId="2" borderId="87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45" xfId="0" applyFont="1" applyFill="1" applyBorder="1" applyAlignment="1">
      <alignment horizontal="center" vertical="top" wrapText="1"/>
    </xf>
    <xf numFmtId="0" fontId="5" fillId="2" borderId="38" xfId="0" applyFont="1" applyFill="1" applyBorder="1" applyAlignment="1">
      <alignment horizontal="center" vertical="top" wrapText="1"/>
    </xf>
    <xf numFmtId="165" fontId="5" fillId="2" borderId="90" xfId="1" applyNumberFormat="1" applyFont="1" applyFill="1" applyBorder="1" applyAlignment="1">
      <alignment horizontal="center" vertical="top" wrapText="1"/>
    </xf>
    <xf numFmtId="0" fontId="5" fillId="2" borderId="90" xfId="0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center" vertical="top" wrapText="1"/>
    </xf>
    <xf numFmtId="49" fontId="9" fillId="0" borderId="46" xfId="0" applyNumberFormat="1" applyFont="1" applyBorder="1" applyAlignment="1">
      <alignment vertical="top" wrapText="1"/>
    </xf>
    <xf numFmtId="0" fontId="19" fillId="0" borderId="34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165" fontId="5" fillId="0" borderId="8" xfId="1" applyNumberFormat="1" applyFont="1" applyBorder="1" applyAlignment="1">
      <alignment horizontal="center" vertical="top" wrapText="1"/>
    </xf>
    <xf numFmtId="43" fontId="5" fillId="0" borderId="34" xfId="1" applyNumberFormat="1" applyFont="1" applyBorder="1" applyAlignment="1">
      <alignment vertical="top" wrapText="1"/>
    </xf>
    <xf numFmtId="43" fontId="5" fillId="0" borderId="35" xfId="1" applyNumberFormat="1" applyFont="1" applyBorder="1" applyAlignment="1">
      <alignment vertical="top" wrapText="1"/>
    </xf>
    <xf numFmtId="43" fontId="5" fillId="0" borderId="36" xfId="1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3" fontId="5" fillId="0" borderId="33" xfId="1" applyFont="1" applyBorder="1" applyAlignment="1">
      <alignment vertical="top" wrapText="1"/>
    </xf>
    <xf numFmtId="49" fontId="9" fillId="0" borderId="47" xfId="0" applyNumberFormat="1" applyFont="1" applyBorder="1" applyAlignment="1">
      <alignment vertical="top" wrapText="1"/>
    </xf>
    <xf numFmtId="0" fontId="19" fillId="0" borderId="22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165" fontId="5" fillId="0" borderId="14" xfId="1" applyNumberFormat="1" applyFont="1" applyBorder="1" applyAlignment="1">
      <alignment horizontal="center" vertical="top" wrapText="1"/>
    </xf>
    <xf numFmtId="49" fontId="6" fillId="0" borderId="47" xfId="0" applyNumberFormat="1" applyFont="1" applyBorder="1" applyAlignment="1">
      <alignment vertical="top" wrapText="1"/>
    </xf>
    <xf numFmtId="0" fontId="20" fillId="0" borderId="22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9" xfId="0" applyFont="1" applyBorder="1" applyAlignment="1">
      <alignment vertical="top" wrapText="1"/>
    </xf>
    <xf numFmtId="165" fontId="13" fillId="0" borderId="14" xfId="1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49" fontId="9" fillId="0" borderId="48" xfId="0" applyNumberFormat="1" applyFont="1" applyBorder="1" applyAlignment="1">
      <alignment vertical="top" wrapText="1"/>
    </xf>
    <xf numFmtId="0" fontId="19" fillId="0" borderId="24" xfId="0" applyFont="1" applyBorder="1" applyAlignment="1">
      <alignment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30" xfId="0" applyFont="1" applyBorder="1" applyAlignment="1">
      <alignment vertical="top" wrapText="1"/>
    </xf>
    <xf numFmtId="165" fontId="5" fillId="0" borderId="31" xfId="1" applyNumberFormat="1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49" fontId="9" fillId="2" borderId="48" xfId="0" applyNumberFormat="1" applyFont="1" applyFill="1" applyBorder="1" applyAlignment="1">
      <alignment horizontal="right" vertical="top" wrapText="1"/>
    </xf>
    <xf numFmtId="0" fontId="9" fillId="2" borderId="24" xfId="0" applyFont="1" applyFill="1" applyBorder="1" applyAlignment="1">
      <alignment vertical="top" wrapText="1"/>
    </xf>
    <xf numFmtId="0" fontId="9" fillId="2" borderId="32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9" fillId="2" borderId="30" xfId="0" applyFont="1" applyFill="1" applyBorder="1" applyAlignment="1">
      <alignment vertical="top" wrapText="1"/>
    </xf>
    <xf numFmtId="165" fontId="9" fillId="2" borderId="31" xfId="1" applyNumberFormat="1" applyFont="1" applyFill="1" applyBorder="1" applyAlignment="1">
      <alignment horizontal="center" vertical="top" wrapText="1"/>
    </xf>
    <xf numFmtId="49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9" fontId="9" fillId="0" borderId="0" xfId="0" applyNumberFormat="1" applyFont="1" applyAlignment="1">
      <alignment vertical="top" wrapText="1"/>
    </xf>
    <xf numFmtId="165" fontId="5" fillId="0" borderId="0" xfId="1" applyNumberFormat="1" applyFont="1" applyAlignment="1">
      <alignment horizontal="center" vertical="top" wrapText="1"/>
    </xf>
    <xf numFmtId="165" fontId="5" fillId="0" borderId="0" xfId="1" applyNumberFormat="1" applyFont="1" applyAlignment="1">
      <alignment horizontal="left" vertical="top"/>
    </xf>
    <xf numFmtId="0" fontId="14" fillId="0" borderId="5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5" xfId="0" applyFont="1" applyBorder="1" applyAlignment="1">
      <alignment vertical="top" wrapText="1"/>
    </xf>
    <xf numFmtId="0" fontId="14" fillId="0" borderId="14" xfId="0" applyFont="1" applyBorder="1" applyAlignment="1">
      <alignment horizontal="center" vertical="top" wrapText="1"/>
    </xf>
    <xf numFmtId="0" fontId="8" fillId="2" borderId="92" xfId="0" applyFont="1" applyFill="1" applyBorder="1" applyAlignment="1">
      <alignment horizontal="center" vertical="top" wrapText="1"/>
    </xf>
    <xf numFmtId="0" fontId="14" fillId="2" borderId="93" xfId="0" applyFont="1" applyFill="1" applyBorder="1" applyAlignment="1">
      <alignment vertical="top" wrapText="1"/>
    </xf>
    <xf numFmtId="0" fontId="14" fillId="2" borderId="92" xfId="0" applyFont="1" applyFill="1" applyBorder="1" applyAlignment="1">
      <alignment vertical="top" wrapText="1"/>
    </xf>
    <xf numFmtId="0" fontId="14" fillId="2" borderId="63" xfId="0" applyFont="1" applyFill="1" applyBorder="1" applyAlignment="1">
      <alignment vertical="top" wrapText="1"/>
    </xf>
    <xf numFmtId="165" fontId="14" fillId="0" borderId="14" xfId="1" applyNumberFormat="1" applyFont="1" applyBorder="1" applyAlignment="1">
      <alignment horizontal="center" vertical="top" wrapText="1"/>
    </xf>
    <xf numFmtId="165" fontId="14" fillId="0" borderId="16" xfId="1" applyNumberFormat="1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43" fontId="6" fillId="2" borderId="59" xfId="1" applyFont="1" applyFill="1" applyBorder="1" applyAlignment="1">
      <alignment vertical="top"/>
    </xf>
    <xf numFmtId="43" fontId="13" fillId="0" borderId="15" xfId="1" applyFont="1" applyBorder="1" applyAlignment="1">
      <alignment vertical="top"/>
    </xf>
    <xf numFmtId="43" fontId="6" fillId="0" borderId="0" xfId="1" applyFont="1" applyAlignment="1">
      <alignment vertical="top"/>
    </xf>
    <xf numFmtId="43" fontId="6" fillId="2" borderId="60" xfId="1" applyFont="1" applyFill="1" applyBorder="1" applyAlignment="1">
      <alignment vertical="top"/>
    </xf>
    <xf numFmtId="43" fontId="6" fillId="2" borderId="61" xfId="1" applyFont="1" applyFill="1" applyBorder="1" applyAlignment="1">
      <alignment vertical="top"/>
    </xf>
    <xf numFmtId="43" fontId="13" fillId="0" borderId="36" xfId="1" applyFont="1" applyBorder="1" applyAlignment="1">
      <alignment vertical="top"/>
    </xf>
    <xf numFmtId="43" fontId="6" fillId="0" borderId="35" xfId="1" applyFont="1" applyBorder="1" applyAlignment="1">
      <alignment vertical="top"/>
    </xf>
    <xf numFmtId="43" fontId="13" fillId="0" borderId="49" xfId="1" applyFont="1" applyBorder="1" applyAlignment="1">
      <alignment vertical="top"/>
    </xf>
    <xf numFmtId="43" fontId="13" fillId="0" borderId="68" xfId="1" applyFont="1" applyBorder="1" applyAlignment="1">
      <alignment vertical="top"/>
    </xf>
    <xf numFmtId="43" fontId="13" fillId="4" borderId="68" xfId="1" applyFont="1" applyFill="1" applyBorder="1" applyAlignment="1">
      <alignment vertical="top"/>
    </xf>
    <xf numFmtId="43" fontId="13" fillId="5" borderId="0" xfId="1" applyFont="1" applyFill="1" applyAlignment="1">
      <alignment vertical="top"/>
    </xf>
    <xf numFmtId="43" fontId="6" fillId="0" borderId="68" xfId="1" applyFont="1" applyBorder="1" applyAlignment="1">
      <alignment vertical="top"/>
    </xf>
    <xf numFmtId="49" fontId="11" fillId="3" borderId="27" xfId="0" applyNumberFormat="1" applyFont="1" applyFill="1" applyBorder="1" applyAlignment="1">
      <alignment horizontal="right" vertical="top"/>
    </xf>
    <xf numFmtId="43" fontId="11" fillId="3" borderId="50" xfId="1" applyFont="1" applyFill="1" applyBorder="1" applyAlignment="1">
      <alignment horizontal="center" vertical="top"/>
    </xf>
    <xf numFmtId="49" fontId="21" fillId="0" borderId="0" xfId="0" applyNumberFormat="1" applyFont="1" applyFill="1" applyAlignment="1">
      <alignment horizontal="center" vertical="top"/>
    </xf>
    <xf numFmtId="49" fontId="16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vertical="top" wrapText="1"/>
    </xf>
    <xf numFmtId="49" fontId="16" fillId="2" borderId="9" xfId="0" applyNumberFormat="1" applyFont="1" applyFill="1" applyBorder="1" applyAlignment="1">
      <alignment horizontal="center" vertical="top" wrapText="1"/>
    </xf>
    <xf numFmtId="0" fontId="16" fillId="2" borderId="71" xfId="0" applyFont="1" applyFill="1" applyBorder="1" applyAlignment="1">
      <alignment vertical="top"/>
    </xf>
    <xf numFmtId="0" fontId="21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6" fillId="2" borderId="10" xfId="0" applyNumberFormat="1" applyFont="1" applyFill="1" applyBorder="1" applyAlignment="1">
      <alignment horizontal="center" vertical="top" wrapText="1"/>
    </xf>
    <xf numFmtId="0" fontId="17" fillId="2" borderId="20" xfId="0" applyFont="1" applyFill="1" applyBorder="1" applyAlignment="1">
      <alignment horizontal="center" vertical="top"/>
    </xf>
    <xf numFmtId="43" fontId="17" fillId="2" borderId="12" xfId="1" applyFont="1" applyFill="1" applyBorder="1" applyAlignment="1">
      <alignment horizontal="center" vertical="top"/>
    </xf>
    <xf numFmtId="0" fontId="17" fillId="2" borderId="21" xfId="0" applyFont="1" applyFill="1" applyBorder="1" applyAlignment="1">
      <alignment horizontal="center" vertical="top"/>
    </xf>
    <xf numFmtId="43" fontId="17" fillId="2" borderId="12" xfId="1" applyNumberFormat="1" applyFont="1" applyFill="1" applyBorder="1" applyAlignment="1">
      <alignment horizontal="center" vertical="top"/>
    </xf>
    <xf numFmtId="43" fontId="17" fillId="2" borderId="21" xfId="1" applyFont="1" applyFill="1" applyBorder="1" applyAlignment="1">
      <alignment horizontal="center" vertical="top"/>
    </xf>
    <xf numFmtId="0" fontId="17" fillId="2" borderId="72" xfId="0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49" fontId="17" fillId="2" borderId="39" xfId="0" applyNumberFormat="1" applyFont="1" applyFill="1" applyBorder="1" applyAlignment="1">
      <alignment horizontal="center" vertical="top"/>
    </xf>
    <xf numFmtId="49" fontId="17" fillId="2" borderId="41" xfId="0" applyNumberFormat="1" applyFont="1" applyFill="1" applyBorder="1" applyAlignment="1">
      <alignment horizontal="center" vertical="top"/>
    </xf>
    <xf numFmtId="49" fontId="17" fillId="2" borderId="41" xfId="1" applyNumberFormat="1" applyFont="1" applyFill="1" applyBorder="1" applyAlignment="1">
      <alignment horizontal="center" vertical="top"/>
    </xf>
    <xf numFmtId="49" fontId="17" fillId="2" borderId="11" xfId="0" applyNumberFormat="1" applyFont="1" applyFill="1" applyBorder="1" applyAlignment="1">
      <alignment horizontal="center" vertical="top"/>
    </xf>
    <xf numFmtId="43" fontId="17" fillId="0" borderId="22" xfId="0" applyNumberFormat="1" applyFont="1" applyBorder="1" applyAlignment="1">
      <alignment vertical="top"/>
    </xf>
    <xf numFmtId="43" fontId="17" fillId="0" borderId="15" xfId="1" applyFont="1" applyBorder="1" applyAlignment="1">
      <alignment vertical="top"/>
    </xf>
    <xf numFmtId="0" fontId="17" fillId="0" borderId="23" xfId="0" applyFont="1" applyBorder="1" applyAlignment="1">
      <alignment vertical="top"/>
    </xf>
    <xf numFmtId="43" fontId="17" fillId="0" borderId="15" xfId="1" applyNumberFormat="1" applyFont="1" applyBorder="1" applyAlignment="1">
      <alignment vertical="top"/>
    </xf>
    <xf numFmtId="43" fontId="17" fillId="0" borderId="83" xfId="1" applyFont="1" applyBorder="1" applyAlignment="1">
      <alignment vertical="top"/>
    </xf>
    <xf numFmtId="43" fontId="17" fillId="0" borderId="47" xfId="0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49" fontId="16" fillId="2" borderId="48" xfId="0" applyNumberFormat="1" applyFont="1" applyFill="1" applyBorder="1" applyAlignment="1">
      <alignment horizontal="right" vertical="top" wrapText="1"/>
    </xf>
    <xf numFmtId="43" fontId="16" fillId="2" borderId="39" xfId="0" applyNumberFormat="1" applyFont="1" applyFill="1" applyBorder="1" applyAlignment="1">
      <alignment vertical="top"/>
    </xf>
    <xf numFmtId="43" fontId="16" fillId="2" borderId="40" xfId="1" applyFont="1" applyFill="1" applyBorder="1" applyAlignment="1">
      <alignment vertical="top"/>
    </xf>
    <xf numFmtId="0" fontId="16" fillId="2" borderId="41" xfId="0" applyFont="1" applyFill="1" applyBorder="1" applyAlignment="1">
      <alignment vertical="top"/>
    </xf>
    <xf numFmtId="43" fontId="16" fillId="2" borderId="40" xfId="1" applyNumberFormat="1" applyFont="1" applyFill="1" applyBorder="1" applyAlignment="1">
      <alignment vertical="top"/>
    </xf>
    <xf numFmtId="43" fontId="16" fillId="2" borderId="41" xfId="1" applyFont="1" applyFill="1" applyBorder="1" applyAlignment="1">
      <alignment vertical="top"/>
    </xf>
    <xf numFmtId="43" fontId="16" fillId="2" borderId="11" xfId="0" applyNumberFormat="1" applyFont="1" applyFill="1" applyBorder="1" applyAlignment="1">
      <alignment vertical="top"/>
    </xf>
    <xf numFmtId="49" fontId="17" fillId="2" borderId="40" xfId="1" applyNumberFormat="1" applyFont="1" applyFill="1" applyBorder="1" applyAlignment="1">
      <alignment horizontal="center" vertical="top"/>
    </xf>
    <xf numFmtId="49" fontId="16" fillId="2" borderId="11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  <xf numFmtId="49" fontId="16" fillId="0" borderId="0" xfId="0" applyNumberFormat="1" applyFont="1" applyBorder="1" applyAlignment="1">
      <alignment vertical="top"/>
    </xf>
    <xf numFmtId="43" fontId="17" fillId="0" borderId="23" xfId="1" applyFont="1" applyBorder="1" applyAlignment="1">
      <alignment vertical="top"/>
    </xf>
    <xf numFmtId="43" fontId="17" fillId="0" borderId="22" xfId="0" applyNumberFormat="1" applyFont="1" applyFill="1" applyBorder="1" applyAlignment="1">
      <alignment vertical="top"/>
    </xf>
    <xf numFmtId="43" fontId="17" fillId="0" borderId="22" xfId="1" applyFont="1" applyBorder="1" applyAlignment="1">
      <alignment vertical="top"/>
    </xf>
    <xf numFmtId="43" fontId="17" fillId="0" borderId="47" xfId="1" applyFont="1" applyBorder="1" applyAlignment="1">
      <alignment vertical="top"/>
    </xf>
    <xf numFmtId="49" fontId="16" fillId="0" borderId="48" xfId="0" applyNumberFormat="1" applyFont="1" applyBorder="1" applyAlignment="1">
      <alignment vertical="top" wrapText="1"/>
    </xf>
    <xf numFmtId="43" fontId="17" fillId="0" borderId="24" xfId="0" applyNumberFormat="1" applyFont="1" applyBorder="1" applyAlignment="1">
      <alignment vertical="top"/>
    </xf>
    <xf numFmtId="43" fontId="17" fillId="0" borderId="25" xfId="1" applyFont="1" applyBorder="1" applyAlignment="1">
      <alignment vertical="top"/>
    </xf>
    <xf numFmtId="0" fontId="17" fillId="0" borderId="26" xfId="0" applyFont="1" applyBorder="1" applyAlignment="1">
      <alignment vertical="top"/>
    </xf>
    <xf numFmtId="43" fontId="17" fillId="0" borderId="25" xfId="1" applyNumberFormat="1" applyFont="1" applyBorder="1" applyAlignment="1">
      <alignment vertical="top"/>
    </xf>
    <xf numFmtId="43" fontId="17" fillId="0" borderId="26" xfId="1" applyFont="1" applyBorder="1" applyAlignment="1">
      <alignment vertical="top"/>
    </xf>
    <xf numFmtId="43" fontId="17" fillId="0" borderId="48" xfId="0" applyNumberFormat="1" applyFont="1" applyBorder="1" applyAlignment="1">
      <alignment vertical="top"/>
    </xf>
    <xf numFmtId="43" fontId="17" fillId="0" borderId="0" xfId="1" applyFont="1" applyAlignment="1">
      <alignment vertical="top"/>
    </xf>
    <xf numFmtId="43" fontId="17" fillId="0" borderId="0" xfId="1" applyNumberFormat="1" applyFont="1" applyAlignment="1">
      <alignment vertical="top"/>
    </xf>
    <xf numFmtId="43" fontId="17" fillId="0" borderId="0" xfId="0" applyNumberFormat="1" applyFont="1" applyAlignment="1">
      <alignment vertical="top"/>
    </xf>
    <xf numFmtId="43" fontId="16" fillId="0" borderId="69" xfId="0" applyNumberFormat="1" applyFont="1" applyBorder="1" applyAlignment="1">
      <alignment vertical="top"/>
    </xf>
    <xf numFmtId="43" fontId="16" fillId="0" borderId="69" xfId="1" applyFont="1" applyBorder="1" applyAlignment="1">
      <alignment vertical="top"/>
    </xf>
    <xf numFmtId="49" fontId="16" fillId="0" borderId="0" xfId="0" applyNumberFormat="1" applyFont="1" applyAlignment="1">
      <alignment vertical="top" wrapText="1"/>
    </xf>
    <xf numFmtId="43" fontId="16" fillId="0" borderId="0" xfId="1" applyFont="1" applyBorder="1" applyAlignment="1">
      <alignment vertical="top"/>
    </xf>
    <xf numFmtId="0" fontId="8" fillId="2" borderId="68" xfId="0" applyFont="1" applyFill="1" applyBorder="1" applyAlignment="1">
      <alignment horizontal="center" vertical="top" wrapText="1"/>
    </xf>
    <xf numFmtId="0" fontId="8" fillId="2" borderId="81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4" fillId="2" borderId="50" xfId="0" applyFont="1" applyFill="1" applyBorder="1" applyAlignment="1">
      <alignment horizontal="center" vertical="top" wrapText="1"/>
    </xf>
    <xf numFmtId="0" fontId="14" fillId="2" borderId="85" xfId="0" applyFont="1" applyFill="1" applyBorder="1" applyAlignment="1">
      <alignment horizontal="center" vertical="top" wrapText="1"/>
    </xf>
    <xf numFmtId="0" fontId="14" fillId="2" borderId="87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14" fillId="2" borderId="40" xfId="0" applyFont="1" applyFill="1" applyBorder="1" applyAlignment="1">
      <alignment horizontal="center" vertical="top" wrapText="1"/>
    </xf>
    <xf numFmtId="0" fontId="14" fillId="2" borderId="45" xfId="0" applyFont="1" applyFill="1" applyBorder="1" applyAlignment="1">
      <alignment horizontal="center" vertical="top" wrapText="1"/>
    </xf>
    <xf numFmtId="0" fontId="14" fillId="2" borderId="52" xfId="0" applyFont="1" applyFill="1" applyBorder="1" applyAlignment="1">
      <alignment horizontal="center" vertical="top" wrapText="1"/>
    </xf>
    <xf numFmtId="0" fontId="14" fillId="2" borderId="90" xfId="0" applyFont="1" applyFill="1" applyBorder="1" applyAlignment="1">
      <alignment horizontal="center" vertical="top" wrapText="1"/>
    </xf>
    <xf numFmtId="0" fontId="14" fillId="2" borderId="41" xfId="0" applyFont="1" applyFill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22" fillId="0" borderId="2" xfId="0" applyFont="1" applyBorder="1" applyAlignment="1">
      <alignment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22" fillId="0" borderId="16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22" fillId="0" borderId="32" xfId="0" applyFont="1" applyBorder="1" applyAlignment="1">
      <alignment horizontal="center" vertical="top" wrapText="1"/>
    </xf>
    <xf numFmtId="0" fontId="22" fillId="0" borderId="53" xfId="0" applyFont="1" applyBorder="1" applyAlignment="1">
      <alignment vertical="top" wrapText="1"/>
    </xf>
    <xf numFmtId="0" fontId="14" fillId="0" borderId="26" xfId="0" applyFont="1" applyBorder="1" applyAlignment="1">
      <alignment horizontal="center" vertical="top" wrapText="1"/>
    </xf>
    <xf numFmtId="0" fontId="8" fillId="2" borderId="40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center" vertical="top" wrapText="1"/>
    </xf>
    <xf numFmtId="0" fontId="8" fillId="2" borderId="53" xfId="0" applyFont="1" applyFill="1" applyBorder="1" applyAlignment="1">
      <alignment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14" fillId="2" borderId="76" xfId="0" applyFont="1" applyFill="1" applyBorder="1" applyAlignment="1">
      <alignment horizontal="center" vertical="top" wrapText="1"/>
    </xf>
    <xf numFmtId="0" fontId="14" fillId="2" borderId="88" xfId="0" applyFont="1" applyFill="1" applyBorder="1" applyAlignment="1">
      <alignment horizontal="center" vertical="top" wrapText="1"/>
    </xf>
    <xf numFmtId="0" fontId="14" fillId="2" borderId="77" xfId="0" applyFont="1" applyFill="1" applyBorder="1" applyAlignment="1">
      <alignment horizontal="center" vertical="top" wrapText="1"/>
    </xf>
    <xf numFmtId="0" fontId="14" fillId="2" borderId="91" xfId="0" applyFont="1" applyFill="1" applyBorder="1" applyAlignment="1">
      <alignment horizontal="center" vertical="top" wrapText="1"/>
    </xf>
    <xf numFmtId="0" fontId="14" fillId="2" borderId="42" xfId="0" applyFont="1" applyFill="1" applyBorder="1" applyAlignment="1">
      <alignment horizontal="center" vertical="top" wrapText="1"/>
    </xf>
    <xf numFmtId="0" fontId="14" fillId="2" borderId="104" xfId="0" applyFont="1" applyFill="1" applyBorder="1" applyAlignment="1">
      <alignment horizontal="center" vertical="top" wrapText="1"/>
    </xf>
    <xf numFmtId="0" fontId="14" fillId="2" borderId="43" xfId="0" applyFont="1" applyFill="1" applyBorder="1" applyAlignment="1">
      <alignment horizontal="center" vertical="top" wrapText="1"/>
    </xf>
    <xf numFmtId="0" fontId="14" fillId="2" borderId="44" xfId="0" applyFont="1" applyFill="1" applyBorder="1" applyAlignment="1">
      <alignment horizontal="center" vertical="top" wrapText="1"/>
    </xf>
    <xf numFmtId="43" fontId="14" fillId="0" borderId="46" xfId="1" applyNumberFormat="1" applyFont="1" applyBorder="1" applyAlignment="1">
      <alignment vertical="top" wrapText="1"/>
    </xf>
    <xf numFmtId="0" fontId="14" fillId="0" borderId="79" xfId="0" applyFont="1" applyBorder="1" applyAlignment="1">
      <alignment horizontal="center" vertical="top" wrapText="1"/>
    </xf>
    <xf numFmtId="0" fontId="14" fillId="0" borderId="74" xfId="0" applyFont="1" applyBorder="1" applyAlignment="1">
      <alignment horizontal="center" vertical="top" wrapText="1"/>
    </xf>
    <xf numFmtId="0" fontId="14" fillId="0" borderId="58" xfId="0" applyFont="1" applyBorder="1" applyAlignment="1">
      <alignment horizontal="center" vertical="top" wrapText="1"/>
    </xf>
    <xf numFmtId="43" fontId="14" fillId="0" borderId="47" xfId="1" applyNumberFormat="1" applyFont="1" applyBorder="1" applyAlignment="1">
      <alignment vertical="top" wrapText="1"/>
    </xf>
    <xf numFmtId="0" fontId="14" fillId="0" borderId="78" xfId="0" applyFont="1" applyBorder="1" applyAlignment="1">
      <alignment horizontal="center" vertical="top" wrapText="1"/>
    </xf>
    <xf numFmtId="0" fontId="14" fillId="0" borderId="73" xfId="0" applyFont="1" applyBorder="1" applyAlignment="1">
      <alignment horizontal="center" vertical="top" wrapText="1"/>
    </xf>
    <xf numFmtId="43" fontId="8" fillId="0" borderId="47" xfId="1" applyNumberFormat="1" applyFont="1" applyBorder="1" applyAlignment="1">
      <alignment horizontal="center" vertical="top" wrapText="1"/>
    </xf>
    <xf numFmtId="0" fontId="8" fillId="0" borderId="78" xfId="0" applyFont="1" applyBorder="1" applyAlignment="1">
      <alignment horizontal="center" vertical="top" wrapText="1"/>
    </xf>
    <xf numFmtId="0" fontId="8" fillId="0" borderId="73" xfId="0" applyFont="1" applyBorder="1" applyAlignment="1">
      <alignment horizontal="center" vertical="top" wrapText="1"/>
    </xf>
    <xf numFmtId="0" fontId="14" fillId="0" borderId="14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43" fontId="14" fillId="0" borderId="48" xfId="1" applyNumberFormat="1" applyFont="1" applyBorder="1" applyAlignment="1">
      <alignment vertical="top" wrapText="1"/>
    </xf>
    <xf numFmtId="0" fontId="14" fillId="0" borderId="80" xfId="0" applyFont="1" applyBorder="1" applyAlignment="1">
      <alignment horizontal="center" vertical="top" wrapText="1"/>
    </xf>
    <xf numFmtId="0" fontId="14" fillId="0" borderId="75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98" xfId="0" applyFont="1" applyBorder="1" applyAlignment="1">
      <alignment horizontal="center" vertical="top" wrapText="1"/>
    </xf>
    <xf numFmtId="0" fontId="14" fillId="0" borderId="99" xfId="0" applyFont="1" applyBorder="1" applyAlignment="1">
      <alignment vertical="top" wrapText="1"/>
    </xf>
    <xf numFmtId="0" fontId="14" fillId="0" borderId="98" xfId="0" applyFont="1" applyBorder="1" applyAlignment="1">
      <alignment vertical="top" wrapText="1"/>
    </xf>
    <xf numFmtId="0" fontId="14" fillId="0" borderId="100" xfId="0" applyFont="1" applyBorder="1" applyAlignment="1">
      <alignment vertical="top" wrapText="1"/>
    </xf>
    <xf numFmtId="43" fontId="8" fillId="2" borderId="101" xfId="0" applyNumberFormat="1" applyFont="1" applyFill="1" applyBorder="1" applyAlignment="1">
      <alignment vertical="top" wrapText="1"/>
    </xf>
    <xf numFmtId="0" fontId="8" fillId="2" borderId="80" xfId="0" applyFont="1" applyFill="1" applyBorder="1" applyAlignment="1">
      <alignment horizontal="center" vertical="top" wrapText="1"/>
    </xf>
    <xf numFmtId="0" fontId="8" fillId="2" borderId="75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43" fontId="5" fillId="0" borderId="49" xfId="1" applyNumberFormat="1" applyFont="1" applyBorder="1" applyAlignment="1">
      <alignment vertical="top" wrapText="1"/>
    </xf>
    <xf numFmtId="43" fontId="5" fillId="0" borderId="50" xfId="1" applyNumberFormat="1" applyFont="1" applyBorder="1" applyAlignment="1">
      <alignment vertical="top" wrapText="1"/>
    </xf>
    <xf numFmtId="43" fontId="5" fillId="0" borderId="51" xfId="1" applyNumberFormat="1" applyFont="1" applyBorder="1" applyAlignment="1">
      <alignment vertical="top" wrapText="1"/>
    </xf>
    <xf numFmtId="43" fontId="9" fillId="2" borderId="64" xfId="0" applyNumberFormat="1" applyFont="1" applyFill="1" applyBorder="1" applyAlignment="1">
      <alignment vertical="top" wrapText="1"/>
    </xf>
    <xf numFmtId="43" fontId="9" fillId="2" borderId="62" xfId="0" applyNumberFormat="1" applyFont="1" applyFill="1" applyBorder="1" applyAlignment="1">
      <alignment vertical="top" wrapText="1"/>
    </xf>
    <xf numFmtId="43" fontId="9" fillId="2" borderId="63" xfId="0" applyNumberFormat="1" applyFont="1" applyFill="1" applyBorder="1" applyAlignment="1">
      <alignment vertical="top" wrapText="1"/>
    </xf>
    <xf numFmtId="0" fontId="9" fillId="0" borderId="55" xfId="0" applyFont="1" applyBorder="1" applyAlignment="1">
      <alignment horizontal="right" vertical="top"/>
    </xf>
    <xf numFmtId="43" fontId="9" fillId="0" borderId="55" xfId="0" applyNumberFormat="1" applyFont="1" applyBorder="1" applyAlignment="1">
      <alignment vertical="top"/>
    </xf>
    <xf numFmtId="0" fontId="14" fillId="0" borderId="94" xfId="0" applyFont="1" applyBorder="1" applyAlignment="1">
      <alignment horizontal="center" vertical="top" wrapText="1"/>
    </xf>
    <xf numFmtId="0" fontId="14" fillId="0" borderId="95" xfId="0" applyFont="1" applyBorder="1" applyAlignment="1">
      <alignment horizontal="center" vertical="top" wrapText="1"/>
    </xf>
    <xf numFmtId="0" fontId="14" fillId="0" borderId="96" xfId="0" applyFont="1" applyBorder="1" applyAlignment="1">
      <alignment horizontal="center" vertical="top" wrapText="1"/>
    </xf>
    <xf numFmtId="0" fontId="14" fillId="0" borderId="85" xfId="0" applyFont="1" applyBorder="1" applyAlignment="1">
      <alignment horizontal="center" vertical="top" wrapText="1"/>
    </xf>
    <xf numFmtId="0" fontId="14" fillId="0" borderId="97" xfId="0" applyFont="1" applyBorder="1" applyAlignment="1">
      <alignment horizontal="center" vertical="top" wrapText="1"/>
    </xf>
    <xf numFmtId="0" fontId="14" fillId="0" borderId="51" xfId="0" applyFont="1" applyBorder="1" applyAlignment="1">
      <alignment horizontal="center" vertical="top" wrapText="1"/>
    </xf>
    <xf numFmtId="43" fontId="7" fillId="0" borderId="27" xfId="1" applyFont="1" applyFill="1" applyBorder="1" applyAlignment="1">
      <alignment vertical="top" wrapText="1"/>
    </xf>
    <xf numFmtId="43" fontId="11" fillId="3" borderId="20" xfId="1" applyFont="1" applyFill="1" applyBorder="1" applyAlignment="1">
      <alignment horizontal="center" vertical="top"/>
    </xf>
    <xf numFmtId="43" fontId="11" fillId="3" borderId="12" xfId="1" applyFont="1" applyFill="1" applyBorder="1" applyAlignment="1">
      <alignment horizontal="center" vertical="top"/>
    </xf>
    <xf numFmtId="43" fontId="11" fillId="3" borderId="21" xfId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86" xfId="0" applyFont="1" applyFill="1" applyBorder="1" applyAlignment="1">
      <alignment horizontal="center" vertical="top" wrapText="1"/>
    </xf>
    <xf numFmtId="43" fontId="14" fillId="0" borderId="35" xfId="1" applyFont="1" applyBorder="1" applyAlignment="1">
      <alignment vertical="top"/>
    </xf>
    <xf numFmtId="43" fontId="14" fillId="0" borderId="34" xfId="1" applyFont="1" applyBorder="1" applyAlignment="1">
      <alignment vertical="top"/>
    </xf>
    <xf numFmtId="49" fontId="16" fillId="0" borderId="0" xfId="0" applyNumberFormat="1" applyFont="1" applyBorder="1" applyAlignment="1">
      <alignment horizontal="left" vertical="top"/>
    </xf>
    <xf numFmtId="49" fontId="9" fillId="0" borderId="105" xfId="0" applyNumberFormat="1" applyFont="1" applyBorder="1" applyAlignment="1">
      <alignment vertical="top" wrapText="1"/>
    </xf>
    <xf numFmtId="0" fontId="19" fillId="0" borderId="106" xfId="0" applyFont="1" applyBorder="1" applyAlignment="1">
      <alignment vertical="top" wrapText="1"/>
    </xf>
    <xf numFmtId="0" fontId="14" fillId="0" borderId="107" xfId="0" applyFont="1" applyBorder="1" applyAlignment="1">
      <alignment horizontal="center" vertical="top" wrapText="1"/>
    </xf>
    <xf numFmtId="0" fontId="22" fillId="0" borderId="108" xfId="0" applyFont="1" applyBorder="1" applyAlignment="1">
      <alignment vertical="top" wrapText="1"/>
    </xf>
    <xf numFmtId="0" fontId="14" fillId="0" borderId="83" xfId="0" applyFont="1" applyBorder="1" applyAlignment="1">
      <alignment horizontal="center" vertical="top" wrapText="1"/>
    </xf>
    <xf numFmtId="0" fontId="5" fillId="0" borderId="109" xfId="0" applyFont="1" applyBorder="1" applyAlignment="1">
      <alignment vertical="top" wrapText="1"/>
    </xf>
    <xf numFmtId="165" fontId="5" fillId="0" borderId="57" xfId="1" applyNumberFormat="1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center" vertical="top" wrapText="1"/>
    </xf>
    <xf numFmtId="43" fontId="5" fillId="0" borderId="106" xfId="1" applyNumberFormat="1" applyFont="1" applyBorder="1" applyAlignment="1">
      <alignment vertical="top" wrapText="1"/>
    </xf>
    <xf numFmtId="43" fontId="5" fillId="0" borderId="107" xfId="1" applyNumberFormat="1" applyFont="1" applyBorder="1" applyAlignment="1">
      <alignment vertical="top" wrapText="1"/>
    </xf>
    <xf numFmtId="43" fontId="5" fillId="0" borderId="83" xfId="1" applyNumberFormat="1" applyFont="1" applyBorder="1" applyAlignment="1">
      <alignment vertical="top" wrapText="1"/>
    </xf>
    <xf numFmtId="43" fontId="14" fillId="0" borderId="105" xfId="1" applyNumberFormat="1" applyFont="1" applyBorder="1" applyAlignment="1">
      <alignment vertical="top" wrapText="1"/>
    </xf>
    <xf numFmtId="0" fontId="14" fillId="0" borderId="110" xfId="0" applyFont="1" applyBorder="1" applyAlignment="1">
      <alignment horizontal="center" vertical="top" wrapText="1"/>
    </xf>
    <xf numFmtId="0" fontId="14" fillId="0" borderId="111" xfId="0" applyFont="1" applyBorder="1" applyAlignment="1">
      <alignment horizontal="center" vertical="top" wrapText="1"/>
    </xf>
    <xf numFmtId="0" fontId="8" fillId="2" borderId="55" xfId="0" applyFont="1" applyFill="1" applyBorder="1" applyAlignment="1">
      <alignment vertical="top" wrapText="1"/>
    </xf>
    <xf numFmtId="0" fontId="8" fillId="2" borderId="55" xfId="0" applyFont="1" applyFill="1" applyBorder="1" applyAlignment="1">
      <alignment vertical="top"/>
    </xf>
    <xf numFmtId="0" fontId="8" fillId="2" borderId="65" xfId="0" applyFont="1" applyFill="1" applyBorder="1" applyAlignment="1">
      <alignment vertical="top"/>
    </xf>
    <xf numFmtId="49" fontId="10" fillId="0" borderId="66" xfId="0" applyNumberFormat="1" applyFont="1" applyBorder="1" applyAlignment="1">
      <alignment vertical="top" wrapText="1"/>
    </xf>
    <xf numFmtId="0" fontId="13" fillId="2" borderId="70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8" xfId="0" applyFont="1" applyFill="1" applyBorder="1" applyAlignment="1">
      <alignment horizontal="center" vertical="top" wrapText="1"/>
    </xf>
    <xf numFmtId="49" fontId="9" fillId="0" borderId="0" xfId="0" applyNumberFormat="1" applyFont="1" applyFill="1" applyAlignment="1">
      <alignment horizontal="center" vertical="top"/>
    </xf>
    <xf numFmtId="49" fontId="6" fillId="0" borderId="0" xfId="0" applyNumberFormat="1" applyFont="1" applyFill="1" applyAlignment="1">
      <alignment horizontal="center" vertical="top"/>
    </xf>
    <xf numFmtId="49" fontId="9" fillId="0" borderId="56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49" fontId="9" fillId="2" borderId="65" xfId="0" applyNumberFormat="1" applyFont="1" applyFill="1" applyBorder="1" applyAlignment="1">
      <alignment horizontal="center" vertical="top"/>
    </xf>
    <xf numFmtId="49" fontId="9" fillId="2" borderId="84" xfId="0" applyNumberFormat="1" applyFont="1" applyFill="1" applyBorder="1" applyAlignment="1">
      <alignment horizontal="center" vertical="top"/>
    </xf>
    <xf numFmtId="49" fontId="9" fillId="2" borderId="89" xfId="0" applyNumberFormat="1" applyFont="1" applyFill="1" applyBorder="1" applyAlignment="1">
      <alignment horizontal="center" vertical="top"/>
    </xf>
    <xf numFmtId="0" fontId="9" fillId="2" borderId="55" xfId="0" applyFont="1" applyFill="1" applyBorder="1" applyAlignment="1">
      <alignment horizontal="center" vertical="top" wrapText="1"/>
    </xf>
    <xf numFmtId="0" fontId="9" fillId="2" borderId="65" xfId="0" applyFont="1" applyFill="1" applyBorder="1" applyAlignment="1">
      <alignment horizontal="center" vertical="top" wrapText="1"/>
    </xf>
    <xf numFmtId="0" fontId="9" fillId="2" borderId="68" xfId="0" applyFont="1" applyFill="1" applyBorder="1" applyAlignment="1">
      <alignment horizontal="center" vertical="top" wrapText="1"/>
    </xf>
    <xf numFmtId="0" fontId="9" fillId="2" borderId="81" xfId="0" applyFont="1" applyFill="1" applyBorder="1" applyAlignment="1">
      <alignment horizontal="center" vertical="top" wrapText="1"/>
    </xf>
    <xf numFmtId="0" fontId="9" fillId="2" borderId="54" xfId="0" applyFont="1" applyFill="1" applyBorder="1" applyAlignment="1">
      <alignment horizontal="center" vertical="top" wrapText="1"/>
    </xf>
    <xf numFmtId="0" fontId="8" fillId="2" borderId="5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top" wrapText="1"/>
    </xf>
    <xf numFmtId="0" fontId="8" fillId="2" borderId="65" xfId="0" applyFont="1" applyFill="1" applyBorder="1" applyAlignment="1">
      <alignment horizontal="center" vertical="top" wrapText="1"/>
    </xf>
    <xf numFmtId="0" fontId="9" fillId="2" borderId="82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84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/>
    </xf>
    <xf numFmtId="0" fontId="14" fillId="2" borderId="50" xfId="0" applyFont="1" applyFill="1" applyBorder="1" applyAlignment="1">
      <alignment horizontal="center" vertical="top"/>
    </xf>
    <xf numFmtId="0" fontId="14" fillId="2" borderId="40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86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28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14" fillId="2" borderId="72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102" xfId="0" applyFont="1" applyFill="1" applyBorder="1" applyAlignment="1">
      <alignment horizontal="center" vertical="top" wrapText="1"/>
    </xf>
    <xf numFmtId="0" fontId="14" fillId="2" borderId="103" xfId="0" applyFont="1" applyFill="1" applyBorder="1" applyAlignment="1">
      <alignment horizontal="center" vertical="top" wrapText="1"/>
    </xf>
    <xf numFmtId="49" fontId="16" fillId="0" borderId="0" xfId="0" applyNumberFormat="1" applyFont="1" applyFill="1" applyAlignment="1">
      <alignment horizontal="center" vertical="top"/>
    </xf>
    <xf numFmtId="49" fontId="16" fillId="0" borderId="56" xfId="0" applyNumberFormat="1" applyFont="1" applyFill="1" applyBorder="1" applyAlignment="1">
      <alignment horizontal="center" vertical="top"/>
    </xf>
    <xf numFmtId="0" fontId="16" fillId="2" borderId="17" xfId="0" applyFont="1" applyFill="1" applyBorder="1" applyAlignment="1">
      <alignment horizontal="center" vertical="top"/>
    </xf>
    <xf numFmtId="0" fontId="16" fillId="2" borderId="18" xfId="0" applyFont="1" applyFill="1" applyBorder="1" applyAlignment="1">
      <alignment horizontal="center" vertical="top"/>
    </xf>
    <xf numFmtId="0" fontId="16" fillId="2" borderId="19" xfId="0" applyFont="1" applyFill="1" applyBorder="1" applyAlignment="1">
      <alignment horizontal="center" vertical="top"/>
    </xf>
    <xf numFmtId="43" fontId="6" fillId="0" borderId="0" xfId="1" applyFont="1" applyFill="1" applyAlignment="1">
      <alignment horizontal="center" vertical="top"/>
    </xf>
    <xf numFmtId="49" fontId="8" fillId="0" borderId="0" xfId="0" applyNumberFormat="1" applyFont="1" applyFill="1" applyAlignment="1">
      <alignment horizontal="center" vertical="top"/>
    </xf>
    <xf numFmtId="49" fontId="11" fillId="3" borderId="54" xfId="0" applyNumberFormat="1" applyFont="1" applyFill="1" applyBorder="1" applyAlignment="1">
      <alignment horizontal="center" vertical="top" wrapText="1"/>
    </xf>
    <xf numFmtId="49" fontId="11" fillId="3" borderId="65" xfId="0" applyNumberFormat="1" applyFont="1" applyFill="1" applyBorder="1" applyAlignment="1">
      <alignment horizontal="center" vertical="top" wrapText="1"/>
    </xf>
    <xf numFmtId="43" fontId="11" fillId="3" borderId="17" xfId="1" applyFont="1" applyFill="1" applyBorder="1" applyAlignment="1">
      <alignment horizontal="center" vertical="top"/>
    </xf>
    <xf numFmtId="43" fontId="11" fillId="3" borderId="18" xfId="1" applyFont="1" applyFill="1" applyBorder="1" applyAlignment="1">
      <alignment horizontal="center" vertical="top"/>
    </xf>
    <xf numFmtId="43" fontId="11" fillId="3" borderId="19" xfId="1" applyFont="1" applyFill="1" applyBorder="1" applyAlignment="1">
      <alignment horizontal="center" vertical="top"/>
    </xf>
  </cellXfs>
  <cellStyles count="7">
    <cellStyle name="Comma" xfId="1" builtinId="3"/>
    <cellStyle name="Normal" xfId="0" builtinId="0"/>
    <cellStyle name="เครื่องหมายจุลภาค 2" xfId="3"/>
    <cellStyle name="เครื่องหมายสกุลเงิน 2" xfId="5"/>
    <cellStyle name="ปกติ 2" xfId="2"/>
    <cellStyle name="ปกติ 2 2" xfId="4"/>
    <cellStyle name="ปกติ 3" xfId="6"/>
  </cellStyles>
  <dxfs count="0"/>
  <tableStyles count="0" defaultTableStyle="TableStyleMedium2" defaultPivotStyle="PivotStyleLight16"/>
  <colors>
    <mruColors>
      <color rgb="FF0000FF"/>
      <color rgb="FFFFFFFF"/>
      <color rgb="FF009900"/>
      <color rgb="FFFFEFFF"/>
      <color rgb="FF782A7E"/>
      <color rgb="FFE5BAE8"/>
      <color rgb="FFDCA4E0"/>
      <color rgb="FFE38BE5"/>
      <color rgb="FFFFEBFF"/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37"/>
  <sheetViews>
    <sheetView zoomScale="110" zoomScaleNormal="110" workbookViewId="0">
      <selection activeCell="AB12" sqref="AB12"/>
    </sheetView>
  </sheetViews>
  <sheetFormatPr defaultColWidth="11.875" defaultRowHeight="15.75"/>
  <cols>
    <col min="1" max="1" width="7.875" style="106" bestFit="1" customWidth="1"/>
    <col min="2" max="2" width="4.625" style="73" hidden="1" customWidth="1"/>
    <col min="3" max="3" width="3.375" style="225" customWidth="1"/>
    <col min="4" max="4" width="2.875" style="225" customWidth="1"/>
    <col min="5" max="6" width="3.375" style="225" customWidth="1"/>
    <col min="7" max="7" width="3.5" style="225" customWidth="1"/>
    <col min="8" max="8" width="7.125" style="226" hidden="1" customWidth="1"/>
    <col min="9" max="9" width="5.375" style="225" customWidth="1"/>
    <col min="10" max="10" width="6.375" style="225" bestFit="1" customWidth="1"/>
    <col min="11" max="11" width="1" style="73" hidden="1" customWidth="1"/>
    <col min="12" max="12" width="6.25" style="107" customWidth="1"/>
    <col min="13" max="13" width="5" style="52" bestFit="1" customWidth="1"/>
    <col min="14" max="14" width="6.25" style="52" customWidth="1"/>
    <col min="15" max="15" width="3.375" style="52" customWidth="1"/>
    <col min="16" max="16" width="11.5" style="73" bestFit="1" customWidth="1"/>
    <col min="17" max="17" width="11.75" style="73" bestFit="1" customWidth="1"/>
    <col min="18" max="18" width="9.625" style="73" customWidth="1"/>
    <col min="19" max="19" width="9" style="226" bestFit="1" customWidth="1"/>
    <col min="20" max="21" width="5.375" style="225" bestFit="1" customWidth="1"/>
    <col min="22" max="22" width="5" style="225" customWidth="1"/>
    <col min="23" max="23" width="4.625" style="225" customWidth="1"/>
    <col min="24" max="24" width="5.125" style="225" customWidth="1"/>
    <col min="25" max="25" width="4.25" style="226" customWidth="1"/>
    <col min="26" max="26" width="5.125" style="226" customWidth="1"/>
    <col min="27" max="27" width="4.75" style="226" customWidth="1"/>
    <col min="28" max="16384" width="11.875" style="73"/>
  </cols>
  <sheetData>
    <row r="1" spans="1:27" s="42" customFormat="1">
      <c r="A1" s="308" t="s">
        <v>58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227"/>
      <c r="Z1" s="227"/>
      <c r="AA1" s="227"/>
    </row>
    <row r="2" spans="1:27" s="42" customFormat="1">
      <c r="A2" s="308" t="s">
        <v>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227"/>
      <c r="Z2" s="227"/>
      <c r="AA2" s="227"/>
    </row>
    <row r="3" spans="1:27" s="42" customFormat="1">
      <c r="A3" s="309" t="s">
        <v>303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227"/>
      <c r="Z3" s="227"/>
      <c r="AA3" s="227"/>
    </row>
    <row r="4" spans="1:27" s="43" customFormat="1" ht="5.25" customHeight="1" thickBot="1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1"/>
      <c r="T4" s="311"/>
      <c r="U4" s="311"/>
      <c r="V4" s="311"/>
      <c r="W4" s="311"/>
      <c r="X4" s="311"/>
      <c r="Y4" s="228"/>
      <c r="Z4" s="228"/>
      <c r="AA4" s="228"/>
    </row>
    <row r="5" spans="1:27" s="45" customFormat="1" ht="47.25">
      <c r="A5" s="312" t="s">
        <v>1</v>
      </c>
      <c r="B5" s="44" t="s">
        <v>21</v>
      </c>
      <c r="C5" s="301"/>
      <c r="D5" s="301"/>
      <c r="E5" s="301"/>
      <c r="F5" s="301"/>
      <c r="G5" s="302"/>
      <c r="H5" s="302"/>
      <c r="I5" s="302"/>
      <c r="J5" s="303"/>
      <c r="K5" s="44"/>
      <c r="L5" s="315" t="s">
        <v>233</v>
      </c>
      <c r="M5" s="315"/>
      <c r="N5" s="315"/>
      <c r="O5" s="316"/>
      <c r="P5" s="319" t="s">
        <v>236</v>
      </c>
      <c r="Q5" s="315"/>
      <c r="R5" s="316"/>
      <c r="S5" s="320" t="s">
        <v>237</v>
      </c>
      <c r="T5" s="321"/>
      <c r="U5" s="321"/>
      <c r="V5" s="321"/>
      <c r="W5" s="321"/>
      <c r="X5" s="321"/>
      <c r="Y5" s="321"/>
      <c r="Z5" s="321"/>
      <c r="AA5" s="322"/>
    </row>
    <row r="6" spans="1:27" s="45" customFormat="1">
      <c r="A6" s="313"/>
      <c r="B6" s="47"/>
      <c r="C6" s="190"/>
      <c r="D6" s="190"/>
      <c r="E6" s="190"/>
      <c r="F6" s="190"/>
      <c r="G6" s="190"/>
      <c r="H6" s="190"/>
      <c r="I6" s="190"/>
      <c r="J6" s="191"/>
      <c r="K6" s="46"/>
      <c r="L6" s="317"/>
      <c r="M6" s="317"/>
      <c r="N6" s="317"/>
      <c r="O6" s="318"/>
      <c r="P6" s="323" t="s">
        <v>299</v>
      </c>
      <c r="Q6" s="317"/>
      <c r="R6" s="318"/>
      <c r="S6" s="324" t="s">
        <v>235</v>
      </c>
      <c r="T6" s="325"/>
      <c r="U6" s="325"/>
      <c r="V6" s="325"/>
      <c r="W6" s="325"/>
      <c r="X6" s="325"/>
      <c r="Y6" s="325"/>
      <c r="Z6" s="325"/>
      <c r="AA6" s="326"/>
    </row>
    <row r="7" spans="1:27" s="52" customFormat="1" ht="30" customHeight="1">
      <c r="A7" s="313"/>
      <c r="B7" s="48" t="s">
        <v>41</v>
      </c>
      <c r="C7" s="327" t="s">
        <v>42</v>
      </c>
      <c r="D7" s="192" t="s">
        <v>43</v>
      </c>
      <c r="E7" s="192" t="s">
        <v>44</v>
      </c>
      <c r="F7" s="192" t="s">
        <v>45</v>
      </c>
      <c r="G7" s="193" t="s">
        <v>46</v>
      </c>
      <c r="H7" s="330" t="s">
        <v>62</v>
      </c>
      <c r="I7" s="332" t="s">
        <v>232</v>
      </c>
      <c r="J7" s="333"/>
      <c r="K7" s="51" t="s">
        <v>219</v>
      </c>
      <c r="L7" s="334" t="s">
        <v>28</v>
      </c>
      <c r="M7" s="335"/>
      <c r="N7" s="336" t="s">
        <v>63</v>
      </c>
      <c r="O7" s="337"/>
      <c r="P7" s="305" t="s">
        <v>56</v>
      </c>
      <c r="Q7" s="306"/>
      <c r="R7" s="307"/>
      <c r="S7" s="338" t="s">
        <v>262</v>
      </c>
      <c r="T7" s="229" t="s">
        <v>24</v>
      </c>
      <c r="U7" s="280" t="s">
        <v>30</v>
      </c>
      <c r="V7" s="332" t="s">
        <v>37</v>
      </c>
      <c r="W7" s="340"/>
      <c r="X7" s="340"/>
      <c r="Y7" s="340"/>
      <c r="Z7" s="340"/>
      <c r="AA7" s="333"/>
    </row>
    <row r="8" spans="1:27" s="52" customFormat="1" ht="33" customHeight="1" thickBot="1">
      <c r="A8" s="313"/>
      <c r="B8" s="53"/>
      <c r="C8" s="328"/>
      <c r="D8" s="194"/>
      <c r="E8" s="194"/>
      <c r="F8" s="194"/>
      <c r="G8" s="195"/>
      <c r="H8" s="331"/>
      <c r="I8" s="196" t="s">
        <v>220</v>
      </c>
      <c r="J8" s="197" t="s">
        <v>221</v>
      </c>
      <c r="K8" s="51" t="s">
        <v>218</v>
      </c>
      <c r="L8" s="54" t="s">
        <v>27</v>
      </c>
      <c r="M8" s="50" t="s">
        <v>26</v>
      </c>
      <c r="N8" s="55" t="s">
        <v>27</v>
      </c>
      <c r="O8" s="56" t="s">
        <v>26</v>
      </c>
      <c r="P8" s="53" t="s">
        <v>22</v>
      </c>
      <c r="Q8" s="49" t="s">
        <v>29</v>
      </c>
      <c r="R8" s="56" t="s">
        <v>302</v>
      </c>
      <c r="S8" s="339"/>
      <c r="T8" s="230" t="s">
        <v>39</v>
      </c>
      <c r="U8" s="281" t="s">
        <v>39</v>
      </c>
      <c r="V8" s="341" t="s">
        <v>38</v>
      </c>
      <c r="W8" s="341"/>
      <c r="X8" s="341" t="s">
        <v>31</v>
      </c>
      <c r="Y8" s="341"/>
      <c r="Z8" s="341" t="s">
        <v>40</v>
      </c>
      <c r="AA8" s="342"/>
    </row>
    <row r="9" spans="1:27" s="52" customFormat="1" ht="32.25" hidden="1" thickBot="1">
      <c r="A9" s="314"/>
      <c r="B9" s="57"/>
      <c r="C9" s="329"/>
      <c r="D9" s="198"/>
      <c r="E9" s="198"/>
      <c r="F9" s="198"/>
      <c r="G9" s="199"/>
      <c r="H9" s="200"/>
      <c r="I9" s="201"/>
      <c r="J9" s="202"/>
      <c r="K9" s="60"/>
      <c r="L9" s="61"/>
      <c r="M9" s="59"/>
      <c r="N9" s="62"/>
      <c r="O9" s="63"/>
      <c r="P9" s="57"/>
      <c r="Q9" s="58"/>
      <c r="R9" s="63"/>
      <c r="S9" s="261"/>
      <c r="T9" s="231"/>
      <c r="U9" s="232"/>
      <c r="V9" s="233" t="s">
        <v>24</v>
      </c>
      <c r="W9" s="234" t="s">
        <v>30</v>
      </c>
      <c r="X9" s="233" t="s">
        <v>24</v>
      </c>
      <c r="Y9" s="235" t="s">
        <v>30</v>
      </c>
      <c r="Z9" s="233" t="s">
        <v>24</v>
      </c>
      <c r="AA9" s="236" t="s">
        <v>30</v>
      </c>
    </row>
    <row r="10" spans="1:27">
      <c r="A10" s="285" t="s">
        <v>198</v>
      </c>
      <c r="B10" s="286"/>
      <c r="C10" s="109" t="s">
        <v>222</v>
      </c>
      <c r="D10" s="287" t="s">
        <v>222</v>
      </c>
      <c r="E10" s="287" t="s">
        <v>222</v>
      </c>
      <c r="F10" s="287" t="s">
        <v>222</v>
      </c>
      <c r="G10" s="240" t="s">
        <v>222</v>
      </c>
      <c r="H10" s="288"/>
      <c r="I10" s="109" t="s">
        <v>222</v>
      </c>
      <c r="J10" s="289" t="s">
        <v>222</v>
      </c>
      <c r="K10" s="290"/>
      <c r="L10" s="291"/>
      <c r="M10" s="292"/>
      <c r="N10" s="293"/>
      <c r="O10" s="294"/>
      <c r="P10" s="295">
        <f>สรุป_การเบิกจ่าย!N7</f>
        <v>92412583.400000006</v>
      </c>
      <c r="Q10" s="296">
        <f>สรุป_การเบิกจ่าย!O7</f>
        <v>91674134.670000017</v>
      </c>
      <c r="R10" s="297">
        <f>สรุป_การเบิกจ่าย!P7</f>
        <v>99.200921884410832</v>
      </c>
      <c r="S10" s="298" t="s">
        <v>263</v>
      </c>
      <c r="T10" s="299">
        <v>2</v>
      </c>
      <c r="U10" s="300">
        <v>2</v>
      </c>
      <c r="V10" s="109"/>
      <c r="W10" s="240"/>
      <c r="X10" s="109">
        <v>1</v>
      </c>
      <c r="Y10" s="270">
        <v>1</v>
      </c>
      <c r="Z10" s="271">
        <v>1</v>
      </c>
      <c r="AA10" s="272">
        <v>1</v>
      </c>
    </row>
    <row r="11" spans="1:27">
      <c r="A11" s="64" t="s">
        <v>2</v>
      </c>
      <c r="B11" s="65"/>
      <c r="C11" s="112" t="s">
        <v>222</v>
      </c>
      <c r="D11" s="206" t="s">
        <v>222</v>
      </c>
      <c r="E11" s="206" t="s">
        <v>222</v>
      </c>
      <c r="F11" s="206" t="s">
        <v>222</v>
      </c>
      <c r="G11" s="207" t="s">
        <v>222</v>
      </c>
      <c r="H11" s="204"/>
      <c r="I11" s="110">
        <v>1</v>
      </c>
      <c r="J11" s="205" t="s">
        <v>222</v>
      </c>
      <c r="K11" s="76"/>
      <c r="L11" s="69"/>
      <c r="M11" s="67"/>
      <c r="N11" s="66"/>
      <c r="O11" s="68"/>
      <c r="P11" s="70">
        <f>สรุป_การเบิกจ่าย!N8</f>
        <v>15000</v>
      </c>
      <c r="Q11" s="71">
        <f>สรุป_การเบิกจ่าย!O8</f>
        <v>15000</v>
      </c>
      <c r="R11" s="72">
        <f>สรุป_การเบิกจ่าย!P8</f>
        <v>100</v>
      </c>
      <c r="S11" s="237" t="s">
        <v>264</v>
      </c>
      <c r="T11" s="238">
        <v>15</v>
      </c>
      <c r="U11" s="239">
        <v>5</v>
      </c>
      <c r="V11" s="110"/>
      <c r="W11" s="203"/>
      <c r="X11" s="110">
        <v>14</v>
      </c>
      <c r="Y11" s="273">
        <v>4</v>
      </c>
      <c r="Z11" s="274">
        <v>1</v>
      </c>
      <c r="AA11" s="275">
        <v>1</v>
      </c>
    </row>
    <row r="12" spans="1:27">
      <c r="A12" s="77" t="s">
        <v>3</v>
      </c>
      <c r="B12" s="78"/>
      <c r="C12" s="208" t="s">
        <v>230</v>
      </c>
      <c r="D12" s="206" t="s">
        <v>222</v>
      </c>
      <c r="E12" s="206" t="s">
        <v>222</v>
      </c>
      <c r="F12" s="206" t="s">
        <v>222</v>
      </c>
      <c r="G12" s="207" t="s">
        <v>222</v>
      </c>
      <c r="H12" s="209"/>
      <c r="I12" s="112">
        <v>1</v>
      </c>
      <c r="J12" s="119">
        <v>2</v>
      </c>
      <c r="K12" s="80"/>
      <c r="L12" s="81"/>
      <c r="M12" s="75"/>
      <c r="N12" s="74"/>
      <c r="O12" s="79"/>
      <c r="P12" s="70">
        <f>สรุป_การเบิกจ่าย!N9</f>
        <v>694910</v>
      </c>
      <c r="Q12" s="71">
        <f>สรุป_การเบิกจ่าย!O9</f>
        <v>694910</v>
      </c>
      <c r="R12" s="72">
        <f>สรุป_การเบิกจ่าย!P9</f>
        <v>100</v>
      </c>
      <c r="S12" s="241" t="s">
        <v>265</v>
      </c>
      <c r="T12" s="242">
        <v>2</v>
      </c>
      <c r="U12" s="243">
        <v>2</v>
      </c>
      <c r="V12" s="112"/>
      <c r="W12" s="207"/>
      <c r="X12" s="112">
        <v>1</v>
      </c>
      <c r="Y12" s="273">
        <v>1</v>
      </c>
      <c r="Z12" s="274">
        <v>1</v>
      </c>
      <c r="AA12" s="275">
        <v>1</v>
      </c>
    </row>
    <row r="13" spans="1:27">
      <c r="A13" s="77" t="s">
        <v>4</v>
      </c>
      <c r="B13" s="78"/>
      <c r="C13" s="112" t="s">
        <v>222</v>
      </c>
      <c r="D13" s="206" t="s">
        <v>222</v>
      </c>
      <c r="E13" s="208" t="s">
        <v>230</v>
      </c>
      <c r="F13" s="206" t="s">
        <v>222</v>
      </c>
      <c r="G13" s="207" t="s">
        <v>222</v>
      </c>
      <c r="H13" s="209"/>
      <c r="I13" s="112">
        <v>8</v>
      </c>
      <c r="J13" s="119" t="s">
        <v>222</v>
      </c>
      <c r="K13" s="80"/>
      <c r="L13" s="81"/>
      <c r="M13" s="75"/>
      <c r="N13" s="74"/>
      <c r="O13" s="79"/>
      <c r="P13" s="70">
        <f>สรุป_การเบิกจ่าย!N10</f>
        <v>437400</v>
      </c>
      <c r="Q13" s="71">
        <f>สรุป_การเบิกจ่าย!O10</f>
        <v>431000</v>
      </c>
      <c r="R13" s="72">
        <f>สรุป_การเบิกจ่าย!P10</f>
        <v>98.536808413351622</v>
      </c>
      <c r="S13" s="237" t="s">
        <v>266</v>
      </c>
      <c r="T13" s="242">
        <v>2</v>
      </c>
      <c r="U13" s="243">
        <v>1</v>
      </c>
      <c r="V13" s="112"/>
      <c r="W13" s="207"/>
      <c r="X13" s="112">
        <v>2</v>
      </c>
      <c r="Y13" s="273">
        <v>1</v>
      </c>
      <c r="Z13" s="274"/>
      <c r="AA13" s="275"/>
    </row>
    <row r="14" spans="1:27" s="89" customFormat="1">
      <c r="A14" s="82" t="s">
        <v>5</v>
      </c>
      <c r="B14" s="83"/>
      <c r="C14" s="208" t="s">
        <v>216</v>
      </c>
      <c r="D14" s="208" t="s">
        <v>216</v>
      </c>
      <c r="E14" s="206" t="s">
        <v>222</v>
      </c>
      <c r="F14" s="206" t="s">
        <v>222</v>
      </c>
      <c r="G14" s="210" t="s">
        <v>216</v>
      </c>
      <c r="H14" s="209"/>
      <c r="I14" s="112">
        <v>2</v>
      </c>
      <c r="J14" s="119">
        <v>2</v>
      </c>
      <c r="K14" s="86"/>
      <c r="L14" s="87"/>
      <c r="M14" s="88"/>
      <c r="N14" s="84"/>
      <c r="O14" s="85"/>
      <c r="P14" s="70">
        <f>สรุป_การเบิกจ่าย!N11</f>
        <v>5167451</v>
      </c>
      <c r="Q14" s="71">
        <f>สรุป_การเบิกจ่าย!O11</f>
        <v>5267933.04</v>
      </c>
      <c r="R14" s="72">
        <f>สรุป_การเบิกจ่าย!P11</f>
        <v>101.94451848696775</v>
      </c>
      <c r="S14" s="241" t="s">
        <v>267</v>
      </c>
      <c r="T14" s="242">
        <v>13</v>
      </c>
      <c r="U14" s="243">
        <v>7</v>
      </c>
      <c r="V14" s="112"/>
      <c r="W14" s="207"/>
      <c r="X14" s="112">
        <v>11</v>
      </c>
      <c r="Y14" s="273">
        <v>7</v>
      </c>
      <c r="Z14" s="274">
        <v>2</v>
      </c>
      <c r="AA14" s="275"/>
    </row>
    <row r="15" spans="1:27">
      <c r="A15" s="77" t="s">
        <v>6</v>
      </c>
      <c r="B15" s="78"/>
      <c r="C15" s="208" t="s">
        <v>216</v>
      </c>
      <c r="D15" s="206" t="s">
        <v>222</v>
      </c>
      <c r="E15" s="206" t="s">
        <v>222</v>
      </c>
      <c r="F15" s="206" t="s">
        <v>222</v>
      </c>
      <c r="G15" s="207" t="s">
        <v>222</v>
      </c>
      <c r="H15" s="209"/>
      <c r="I15" s="112">
        <v>1</v>
      </c>
      <c r="J15" s="119" t="s">
        <v>222</v>
      </c>
      <c r="K15" s="80"/>
      <c r="L15" s="81"/>
      <c r="M15" s="75"/>
      <c r="N15" s="74"/>
      <c r="O15" s="79"/>
      <c r="P15" s="70">
        <f>สรุป_การเบิกจ่าย!N12</f>
        <v>735600</v>
      </c>
      <c r="Q15" s="71">
        <f>สรุป_การเบิกจ่าย!O12</f>
        <v>735596.08</v>
      </c>
      <c r="R15" s="72">
        <f>สรุป_การเบิกจ่าย!P12</f>
        <v>99.999467101685696</v>
      </c>
      <c r="S15" s="237" t="s">
        <v>268</v>
      </c>
      <c r="T15" s="242">
        <v>29</v>
      </c>
      <c r="U15" s="243">
        <v>4</v>
      </c>
      <c r="V15" s="112"/>
      <c r="W15" s="207"/>
      <c r="X15" s="112">
        <v>23</v>
      </c>
      <c r="Y15" s="273">
        <v>4</v>
      </c>
      <c r="Z15" s="274">
        <v>6</v>
      </c>
      <c r="AA15" s="275"/>
    </row>
    <row r="16" spans="1:27">
      <c r="A16" s="77" t="s">
        <v>7</v>
      </c>
      <c r="B16" s="78"/>
      <c r="C16" s="208" t="s">
        <v>230</v>
      </c>
      <c r="D16" s="206" t="s">
        <v>222</v>
      </c>
      <c r="E16" s="206" t="s">
        <v>222</v>
      </c>
      <c r="F16" s="206" t="s">
        <v>222</v>
      </c>
      <c r="G16" s="207" t="s">
        <v>222</v>
      </c>
      <c r="H16" s="209"/>
      <c r="I16" s="112">
        <v>2</v>
      </c>
      <c r="J16" s="119" t="s">
        <v>222</v>
      </c>
      <c r="K16" s="80"/>
      <c r="L16" s="81"/>
      <c r="M16" s="75"/>
      <c r="N16" s="74"/>
      <c r="O16" s="79"/>
      <c r="P16" s="70">
        <f>สรุป_การเบิกจ่าย!N13</f>
        <v>1924299</v>
      </c>
      <c r="Q16" s="71">
        <f>สรุป_การเบิกจ่าย!O13</f>
        <v>1912811.97</v>
      </c>
      <c r="R16" s="72">
        <f>สรุป_การเบิกจ่าย!P13</f>
        <v>99.403053787379193</v>
      </c>
      <c r="S16" s="244"/>
      <c r="T16" s="245"/>
      <c r="U16" s="246"/>
      <c r="V16" s="112"/>
      <c r="W16" s="207"/>
      <c r="X16" s="112"/>
      <c r="Y16" s="111"/>
      <c r="Z16" s="247"/>
      <c r="AA16" s="248"/>
    </row>
    <row r="17" spans="1:27">
      <c r="A17" s="77" t="s">
        <v>8</v>
      </c>
      <c r="B17" s="78"/>
      <c r="C17" s="208" t="s">
        <v>230</v>
      </c>
      <c r="D17" s="206" t="s">
        <v>222</v>
      </c>
      <c r="E17" s="206" t="s">
        <v>222</v>
      </c>
      <c r="F17" s="206" t="s">
        <v>222</v>
      </c>
      <c r="G17" s="208" t="s">
        <v>230</v>
      </c>
      <c r="H17" s="209"/>
      <c r="I17" s="112" t="s">
        <v>222</v>
      </c>
      <c r="J17" s="119" t="s">
        <v>222</v>
      </c>
      <c r="K17" s="80"/>
      <c r="L17" s="81"/>
      <c r="M17" s="75"/>
      <c r="N17" s="74"/>
      <c r="O17" s="79"/>
      <c r="P17" s="70">
        <f>สรุป_การเบิกจ่าย!N14</f>
        <v>35350990</v>
      </c>
      <c r="Q17" s="71">
        <f>สรุป_การเบิกจ่าย!O14</f>
        <v>35338589.200000003</v>
      </c>
      <c r="R17" s="72">
        <f>สรุป_การเบิกจ่าย!P14</f>
        <v>99.964920925835472</v>
      </c>
      <c r="S17" s="241"/>
      <c r="T17" s="242"/>
      <c r="U17" s="243"/>
      <c r="V17" s="112"/>
      <c r="W17" s="207"/>
      <c r="X17" s="112"/>
      <c r="Y17" s="249"/>
      <c r="Z17" s="247"/>
      <c r="AA17" s="248"/>
    </row>
    <row r="18" spans="1:27">
      <c r="A18" s="77" t="s">
        <v>9</v>
      </c>
      <c r="B18" s="78"/>
      <c r="C18" s="208" t="s">
        <v>230</v>
      </c>
      <c r="D18" s="206" t="s">
        <v>222</v>
      </c>
      <c r="E18" s="206" t="s">
        <v>222</v>
      </c>
      <c r="F18" s="206" t="s">
        <v>222</v>
      </c>
      <c r="G18" s="207" t="s">
        <v>222</v>
      </c>
      <c r="H18" s="209"/>
      <c r="I18" s="112">
        <v>4</v>
      </c>
      <c r="J18" s="119">
        <v>6</v>
      </c>
      <c r="K18" s="80"/>
      <c r="L18" s="81"/>
      <c r="M18" s="75"/>
      <c r="N18" s="74"/>
      <c r="O18" s="79"/>
      <c r="P18" s="70">
        <f>สรุป_การเบิกจ่าย!N15</f>
        <v>3657831.34</v>
      </c>
      <c r="Q18" s="71">
        <f>สรุป_การเบิกจ่าย!O15</f>
        <v>3366596.99</v>
      </c>
      <c r="R18" s="72">
        <f>สรุป_การเบิกจ่าย!P15</f>
        <v>92.038059633443908</v>
      </c>
      <c r="S18" s="241"/>
      <c r="T18" s="242"/>
      <c r="U18" s="243"/>
      <c r="V18" s="112"/>
      <c r="W18" s="207"/>
      <c r="X18" s="112"/>
      <c r="Y18" s="249"/>
      <c r="Z18" s="247"/>
      <c r="AA18" s="248"/>
    </row>
    <row r="19" spans="1:27">
      <c r="A19" s="77" t="s">
        <v>10</v>
      </c>
      <c r="B19" s="78"/>
      <c r="C19" s="208" t="s">
        <v>216</v>
      </c>
      <c r="D19" s="206" t="s">
        <v>222</v>
      </c>
      <c r="E19" s="208" t="s">
        <v>230</v>
      </c>
      <c r="F19" s="206" t="s">
        <v>222</v>
      </c>
      <c r="G19" s="207" t="s">
        <v>222</v>
      </c>
      <c r="H19" s="209"/>
      <c r="I19" s="112" t="s">
        <v>222</v>
      </c>
      <c r="J19" s="119">
        <v>2</v>
      </c>
      <c r="K19" s="80"/>
      <c r="L19" s="81"/>
      <c r="M19" s="75"/>
      <c r="N19" s="74"/>
      <c r="O19" s="79"/>
      <c r="P19" s="70">
        <f>สรุป_การเบิกจ่าย!N16</f>
        <v>3245179</v>
      </c>
      <c r="Q19" s="71">
        <f>สรุป_การเบิกจ่าย!O16</f>
        <v>3235662.31</v>
      </c>
      <c r="R19" s="72">
        <f>สรุป_การเบิกจ่าย!P16</f>
        <v>99.706743757432179</v>
      </c>
      <c r="S19" s="241"/>
      <c r="T19" s="242"/>
      <c r="U19" s="243"/>
      <c r="V19" s="112"/>
      <c r="W19" s="207"/>
      <c r="X19" s="112"/>
      <c r="Y19" s="249"/>
      <c r="Z19" s="247"/>
      <c r="AA19" s="248"/>
    </row>
    <row r="20" spans="1:27">
      <c r="A20" s="77" t="s">
        <v>11</v>
      </c>
      <c r="B20" s="78"/>
      <c r="C20" s="112" t="s">
        <v>222</v>
      </c>
      <c r="D20" s="206" t="s">
        <v>222</v>
      </c>
      <c r="E20" s="206" t="s">
        <v>222</v>
      </c>
      <c r="F20" s="208" t="s">
        <v>216</v>
      </c>
      <c r="G20" s="207" t="s">
        <v>222</v>
      </c>
      <c r="H20" s="209"/>
      <c r="I20" s="112" t="s">
        <v>222</v>
      </c>
      <c r="J20" s="119">
        <v>1</v>
      </c>
      <c r="K20" s="80"/>
      <c r="L20" s="117">
        <v>5850</v>
      </c>
      <c r="M20" s="118">
        <v>1631</v>
      </c>
      <c r="N20" s="112">
        <v>700</v>
      </c>
      <c r="O20" s="119">
        <v>159</v>
      </c>
      <c r="P20" s="70">
        <f>สรุป_การเบิกจ่าย!N17</f>
        <v>3207656.51</v>
      </c>
      <c r="Q20" s="71">
        <f>สรุป_การเบิกจ่าย!O17</f>
        <v>3207656.51</v>
      </c>
      <c r="R20" s="72">
        <f>สรุป_การเบิกจ่าย!P17</f>
        <v>100</v>
      </c>
      <c r="S20" s="241"/>
      <c r="T20" s="242"/>
      <c r="U20" s="243"/>
      <c r="V20" s="112"/>
      <c r="W20" s="207"/>
      <c r="X20" s="112"/>
      <c r="Y20" s="249"/>
      <c r="Z20" s="247"/>
      <c r="AA20" s="248"/>
    </row>
    <row r="21" spans="1:27">
      <c r="A21" s="77" t="s">
        <v>223</v>
      </c>
      <c r="B21" s="78"/>
      <c r="C21" s="112" t="s">
        <v>222</v>
      </c>
      <c r="D21" s="206" t="s">
        <v>222</v>
      </c>
      <c r="E21" s="206" t="s">
        <v>222</v>
      </c>
      <c r="F21" s="206" t="s">
        <v>222</v>
      </c>
      <c r="G21" s="207" t="s">
        <v>222</v>
      </c>
      <c r="H21" s="209"/>
      <c r="I21" s="112">
        <v>2</v>
      </c>
      <c r="J21" s="119">
        <v>5</v>
      </c>
      <c r="K21" s="80"/>
      <c r="L21" s="81"/>
      <c r="M21" s="75"/>
      <c r="N21" s="74"/>
      <c r="O21" s="79"/>
      <c r="P21" s="70">
        <f>สรุป_การเบิกจ่าย!N18</f>
        <v>0</v>
      </c>
      <c r="Q21" s="71">
        <f>สรุป_การเบิกจ่าย!O18</f>
        <v>0</v>
      </c>
      <c r="R21" s="72">
        <f>สรุป_การเบิกจ่าย!P18</f>
        <v>0</v>
      </c>
      <c r="S21" s="241"/>
      <c r="T21" s="242"/>
      <c r="U21" s="243"/>
      <c r="V21" s="112"/>
      <c r="W21" s="207"/>
      <c r="X21" s="112"/>
      <c r="Y21" s="249"/>
      <c r="Z21" s="247"/>
      <c r="AA21" s="248"/>
    </row>
    <row r="22" spans="1:27">
      <c r="A22" s="77" t="s">
        <v>36</v>
      </c>
      <c r="B22" s="78"/>
      <c r="C22" s="112" t="s">
        <v>222</v>
      </c>
      <c r="D22" s="206" t="s">
        <v>222</v>
      </c>
      <c r="E22" s="206" t="s">
        <v>222</v>
      </c>
      <c r="F22" s="206" t="s">
        <v>222</v>
      </c>
      <c r="G22" s="208" t="s">
        <v>230</v>
      </c>
      <c r="H22" s="209"/>
      <c r="I22" s="112" t="s">
        <v>222</v>
      </c>
      <c r="J22" s="119" t="s">
        <v>222</v>
      </c>
      <c r="K22" s="80"/>
      <c r="L22" s="81"/>
      <c r="M22" s="75"/>
      <c r="N22" s="74"/>
      <c r="O22" s="79"/>
      <c r="P22" s="70">
        <f>สรุป_การเบิกจ่าย!N19</f>
        <v>1078182.8999999999</v>
      </c>
      <c r="Q22" s="71">
        <f>สรุป_การเบิกจ่าย!O19</f>
        <v>1073941.1499999999</v>
      </c>
      <c r="R22" s="72">
        <f>สรุป_การเบิกจ่าย!P19</f>
        <v>99.606583447019972</v>
      </c>
      <c r="S22" s="241"/>
      <c r="T22" s="242"/>
      <c r="U22" s="243"/>
      <c r="V22" s="112"/>
      <c r="W22" s="207"/>
      <c r="X22" s="112"/>
      <c r="Y22" s="249"/>
      <c r="Z22" s="247"/>
      <c r="AA22" s="248"/>
    </row>
    <row r="23" spans="1:27">
      <c r="A23" s="77" t="s">
        <v>35</v>
      </c>
      <c r="B23" s="78"/>
      <c r="C23" s="112" t="s">
        <v>222</v>
      </c>
      <c r="D23" s="206" t="s">
        <v>222</v>
      </c>
      <c r="E23" s="206" t="s">
        <v>222</v>
      </c>
      <c r="F23" s="206" t="s">
        <v>222</v>
      </c>
      <c r="G23" s="208" t="s">
        <v>230</v>
      </c>
      <c r="H23" s="209"/>
      <c r="I23" s="112" t="s">
        <v>222</v>
      </c>
      <c r="J23" s="119" t="s">
        <v>222</v>
      </c>
      <c r="K23" s="80"/>
      <c r="L23" s="81"/>
      <c r="M23" s="75"/>
      <c r="N23" s="74"/>
      <c r="O23" s="79"/>
      <c r="P23" s="70">
        <f>สรุป_การเบิกจ่าย!N20</f>
        <v>2944072.08</v>
      </c>
      <c r="Q23" s="71">
        <f>สรุป_การเบิกจ่าย!O20</f>
        <v>2907513.17</v>
      </c>
      <c r="R23" s="72">
        <f>สรุป_การเบิกจ่าย!P20</f>
        <v>98.758219601742894</v>
      </c>
      <c r="S23" s="241"/>
      <c r="T23" s="242"/>
      <c r="U23" s="243"/>
      <c r="V23" s="112"/>
      <c r="W23" s="207"/>
      <c r="X23" s="112"/>
      <c r="Y23" s="249"/>
      <c r="Z23" s="247"/>
      <c r="AA23" s="248"/>
    </row>
    <row r="24" spans="1:27">
      <c r="A24" s="77" t="s">
        <v>34</v>
      </c>
      <c r="B24" s="78"/>
      <c r="C24" s="112" t="s">
        <v>222</v>
      </c>
      <c r="D24" s="206" t="s">
        <v>222</v>
      </c>
      <c r="E24" s="206" t="s">
        <v>222</v>
      </c>
      <c r="F24" s="206" t="s">
        <v>222</v>
      </c>
      <c r="G24" s="208" t="s">
        <v>230</v>
      </c>
      <c r="H24" s="209"/>
      <c r="I24" s="112" t="s">
        <v>222</v>
      </c>
      <c r="J24" s="119" t="s">
        <v>222</v>
      </c>
      <c r="K24" s="80"/>
      <c r="L24" s="81"/>
      <c r="M24" s="75"/>
      <c r="N24" s="74"/>
      <c r="O24" s="79"/>
      <c r="P24" s="70">
        <f>สรุป_การเบิกจ่าย!N21</f>
        <v>2101888.5499999998</v>
      </c>
      <c r="Q24" s="71">
        <f>สรุป_การเบิกจ่าย!O21</f>
        <v>2104166.75</v>
      </c>
      <c r="R24" s="72">
        <f>สรุป_การเบิกจ่าย!P21</f>
        <v>100.10838823970948</v>
      </c>
      <c r="S24" s="241"/>
      <c r="T24" s="242"/>
      <c r="U24" s="243"/>
      <c r="V24" s="112"/>
      <c r="W24" s="207"/>
      <c r="X24" s="112"/>
      <c r="Y24" s="249"/>
      <c r="Z24" s="247"/>
      <c r="AA24" s="248"/>
    </row>
    <row r="25" spans="1:27">
      <c r="A25" s="77" t="s">
        <v>33</v>
      </c>
      <c r="B25" s="78"/>
      <c r="C25" s="112" t="s">
        <v>222</v>
      </c>
      <c r="D25" s="206" t="s">
        <v>222</v>
      </c>
      <c r="E25" s="206" t="s">
        <v>222</v>
      </c>
      <c r="F25" s="206" t="s">
        <v>222</v>
      </c>
      <c r="G25" s="208" t="s">
        <v>230</v>
      </c>
      <c r="H25" s="209"/>
      <c r="I25" s="112" t="s">
        <v>222</v>
      </c>
      <c r="J25" s="119" t="s">
        <v>222</v>
      </c>
      <c r="K25" s="80"/>
      <c r="L25" s="81"/>
      <c r="M25" s="75"/>
      <c r="N25" s="74"/>
      <c r="O25" s="79"/>
      <c r="P25" s="70">
        <f>สรุป_การเบิกจ่าย!N22</f>
        <v>2018853</v>
      </c>
      <c r="Q25" s="71">
        <f>สรุป_การเบิกจ่าย!O22</f>
        <v>2010518.6400000001</v>
      </c>
      <c r="R25" s="72">
        <f>สรุป_การเบิกจ่าย!P22</f>
        <v>99.587173508918184</v>
      </c>
      <c r="S25" s="241"/>
      <c r="T25" s="242"/>
      <c r="U25" s="243"/>
      <c r="V25" s="112"/>
      <c r="W25" s="207"/>
      <c r="X25" s="112"/>
      <c r="Y25" s="249"/>
      <c r="Z25" s="247"/>
      <c r="AA25" s="248"/>
    </row>
    <row r="26" spans="1:27">
      <c r="A26" s="77" t="s">
        <v>32</v>
      </c>
      <c r="B26" s="78"/>
      <c r="C26" s="112" t="s">
        <v>222</v>
      </c>
      <c r="D26" s="206" t="s">
        <v>222</v>
      </c>
      <c r="E26" s="206" t="s">
        <v>222</v>
      </c>
      <c r="F26" s="206" t="s">
        <v>222</v>
      </c>
      <c r="G26" s="208" t="s">
        <v>230</v>
      </c>
      <c r="H26" s="209"/>
      <c r="I26" s="112" t="s">
        <v>222</v>
      </c>
      <c r="J26" s="119" t="s">
        <v>222</v>
      </c>
      <c r="K26" s="80"/>
      <c r="L26" s="81"/>
      <c r="M26" s="75"/>
      <c r="N26" s="74"/>
      <c r="O26" s="79"/>
      <c r="P26" s="70">
        <f>สรุป_การเบิกจ่าย!N23</f>
        <v>2727476</v>
      </c>
      <c r="Q26" s="71">
        <f>สรุป_การเบิกจ่าย!O23</f>
        <v>2607680.71</v>
      </c>
      <c r="R26" s="72">
        <f>สรุป_การเบิกจ่าย!P23</f>
        <v>95.60783339615088</v>
      </c>
      <c r="S26" s="241"/>
      <c r="T26" s="242"/>
      <c r="U26" s="243"/>
      <c r="V26" s="112"/>
      <c r="W26" s="207"/>
      <c r="X26" s="112"/>
      <c r="Y26" s="249"/>
      <c r="Z26" s="247"/>
      <c r="AA26" s="248"/>
    </row>
    <row r="27" spans="1:27">
      <c r="A27" s="77" t="s">
        <v>12</v>
      </c>
      <c r="B27" s="78"/>
      <c r="C27" s="112" t="s">
        <v>222</v>
      </c>
      <c r="D27" s="206" t="s">
        <v>222</v>
      </c>
      <c r="E27" s="206" t="s">
        <v>222</v>
      </c>
      <c r="F27" s="206" t="s">
        <v>222</v>
      </c>
      <c r="G27" s="208" t="s">
        <v>230</v>
      </c>
      <c r="H27" s="209"/>
      <c r="I27" s="112" t="s">
        <v>222</v>
      </c>
      <c r="J27" s="119" t="s">
        <v>222</v>
      </c>
      <c r="K27" s="80"/>
      <c r="L27" s="81"/>
      <c r="M27" s="75"/>
      <c r="N27" s="74"/>
      <c r="O27" s="79"/>
      <c r="P27" s="70">
        <f>สรุป_การเบิกจ่าย!N24</f>
        <v>7568102.7199999997</v>
      </c>
      <c r="Q27" s="71">
        <f>สรุป_การเบิกจ่าย!O24</f>
        <v>7524637.2100000009</v>
      </c>
      <c r="R27" s="72">
        <f>สรุป_การเบิกจ่าย!P24</f>
        <v>99.425674946441546</v>
      </c>
      <c r="S27" s="241"/>
      <c r="T27" s="242"/>
      <c r="U27" s="243"/>
      <c r="V27" s="112"/>
      <c r="W27" s="207"/>
      <c r="X27" s="112"/>
      <c r="Y27" s="249"/>
      <c r="Z27" s="247"/>
      <c r="AA27" s="248"/>
    </row>
    <row r="28" spans="1:27">
      <c r="A28" s="77" t="s">
        <v>13</v>
      </c>
      <c r="B28" s="78"/>
      <c r="C28" s="112" t="s">
        <v>222</v>
      </c>
      <c r="D28" s="206" t="s">
        <v>222</v>
      </c>
      <c r="E28" s="206" t="s">
        <v>222</v>
      </c>
      <c r="F28" s="206" t="s">
        <v>222</v>
      </c>
      <c r="G28" s="208" t="s">
        <v>230</v>
      </c>
      <c r="H28" s="209"/>
      <c r="I28" s="112" t="s">
        <v>222</v>
      </c>
      <c r="J28" s="119" t="s">
        <v>222</v>
      </c>
      <c r="K28" s="80"/>
      <c r="L28" s="81"/>
      <c r="M28" s="75"/>
      <c r="N28" s="74"/>
      <c r="O28" s="79"/>
      <c r="P28" s="70">
        <f>สรุป_การเบิกจ่าย!N25</f>
        <v>6720798.1599999992</v>
      </c>
      <c r="Q28" s="71">
        <f>สรุป_การเบิกจ่าย!O25</f>
        <v>6630584.370000001</v>
      </c>
      <c r="R28" s="72">
        <f>สรุป_การเบิกจ่าย!P25</f>
        <v>98.657692317901748</v>
      </c>
      <c r="S28" s="241"/>
      <c r="T28" s="242"/>
      <c r="U28" s="243"/>
      <c r="V28" s="112"/>
      <c r="W28" s="207"/>
      <c r="X28" s="112"/>
      <c r="Y28" s="249"/>
      <c r="Z28" s="247"/>
      <c r="AA28" s="248"/>
    </row>
    <row r="29" spans="1:27">
      <c r="A29" s="77" t="s">
        <v>14</v>
      </c>
      <c r="B29" s="78"/>
      <c r="C29" s="112" t="s">
        <v>222</v>
      </c>
      <c r="D29" s="206" t="s">
        <v>222</v>
      </c>
      <c r="E29" s="206" t="s">
        <v>222</v>
      </c>
      <c r="F29" s="206" t="s">
        <v>222</v>
      </c>
      <c r="G29" s="210" t="s">
        <v>216</v>
      </c>
      <c r="H29" s="209"/>
      <c r="I29" s="112" t="s">
        <v>222</v>
      </c>
      <c r="J29" s="119" t="s">
        <v>222</v>
      </c>
      <c r="K29" s="80"/>
      <c r="L29" s="81"/>
      <c r="M29" s="75"/>
      <c r="N29" s="74"/>
      <c r="O29" s="79"/>
      <c r="P29" s="70">
        <f>สรุป_การเบิกจ่าย!N26</f>
        <v>9079172.2300000004</v>
      </c>
      <c r="Q29" s="71">
        <f>สรุป_การเบิกจ่าย!O26</f>
        <v>9071006.9199999999</v>
      </c>
      <c r="R29" s="72">
        <f>สรุป_การเบิกจ่าย!P26</f>
        <v>99.910065479614758</v>
      </c>
      <c r="S29" s="241"/>
      <c r="T29" s="242"/>
      <c r="U29" s="243"/>
      <c r="V29" s="112"/>
      <c r="W29" s="207"/>
      <c r="X29" s="112"/>
      <c r="Y29" s="249"/>
      <c r="Z29" s="247"/>
      <c r="AA29" s="248"/>
    </row>
    <row r="30" spans="1:27">
      <c r="A30" s="77" t="s">
        <v>15</v>
      </c>
      <c r="B30" s="78"/>
      <c r="C30" s="112" t="s">
        <v>222</v>
      </c>
      <c r="D30" s="206" t="s">
        <v>222</v>
      </c>
      <c r="E30" s="206" t="s">
        <v>222</v>
      </c>
      <c r="F30" s="206" t="s">
        <v>222</v>
      </c>
      <c r="G30" s="210" t="s">
        <v>230</v>
      </c>
      <c r="H30" s="209"/>
      <c r="I30" s="112" t="s">
        <v>222</v>
      </c>
      <c r="J30" s="119" t="s">
        <v>222</v>
      </c>
      <c r="K30" s="80"/>
      <c r="L30" s="81"/>
      <c r="M30" s="75"/>
      <c r="N30" s="74"/>
      <c r="O30" s="79"/>
      <c r="P30" s="70">
        <f>สรุป_การเบิกจ่าย!N27</f>
        <v>10298440.15</v>
      </c>
      <c r="Q30" s="71">
        <f>สรุป_การเบิกจ่าย!O27</f>
        <v>10293499.300000001</v>
      </c>
      <c r="R30" s="72">
        <f>สรุป_การเบิกจ่าย!P27</f>
        <v>99.952023316851538</v>
      </c>
      <c r="S30" s="241"/>
      <c r="T30" s="242"/>
      <c r="U30" s="243"/>
      <c r="V30" s="112"/>
      <c r="W30" s="207"/>
      <c r="X30" s="112"/>
      <c r="Y30" s="249"/>
      <c r="Z30" s="247"/>
      <c r="AA30" s="248"/>
    </row>
    <row r="31" spans="1:27">
      <c r="A31" s="77" t="s">
        <v>16</v>
      </c>
      <c r="B31" s="78"/>
      <c r="C31" s="112" t="s">
        <v>222</v>
      </c>
      <c r="D31" s="206" t="s">
        <v>222</v>
      </c>
      <c r="E31" s="206" t="s">
        <v>222</v>
      </c>
      <c r="F31" s="206" t="s">
        <v>222</v>
      </c>
      <c r="G31" s="210" t="s">
        <v>230</v>
      </c>
      <c r="H31" s="209"/>
      <c r="I31" s="112" t="s">
        <v>222</v>
      </c>
      <c r="J31" s="119" t="s">
        <v>222</v>
      </c>
      <c r="K31" s="80"/>
      <c r="L31" s="81"/>
      <c r="M31" s="75"/>
      <c r="N31" s="74"/>
      <c r="O31" s="79"/>
      <c r="P31" s="70">
        <f>สรุป_การเบิกจ่าย!N28</f>
        <v>19759829.18</v>
      </c>
      <c r="Q31" s="71">
        <f>สรุป_การเบิกจ่าย!O28</f>
        <v>8884200.620000001</v>
      </c>
      <c r="R31" s="72">
        <f>สรุป_การเบิกจ่าย!P28</f>
        <v>44.960918128746705</v>
      </c>
      <c r="S31" s="241"/>
      <c r="T31" s="242"/>
      <c r="U31" s="243"/>
      <c r="V31" s="112"/>
      <c r="W31" s="207"/>
      <c r="X31" s="112"/>
      <c r="Y31" s="249"/>
      <c r="Z31" s="247"/>
      <c r="AA31" s="248"/>
    </row>
    <row r="32" spans="1:27">
      <c r="A32" s="77" t="s">
        <v>17</v>
      </c>
      <c r="B32" s="78"/>
      <c r="C32" s="112" t="s">
        <v>222</v>
      </c>
      <c r="D32" s="206" t="s">
        <v>222</v>
      </c>
      <c r="E32" s="206" t="s">
        <v>222</v>
      </c>
      <c r="F32" s="206" t="s">
        <v>222</v>
      </c>
      <c r="G32" s="210" t="s">
        <v>230</v>
      </c>
      <c r="H32" s="209"/>
      <c r="I32" s="112" t="s">
        <v>222</v>
      </c>
      <c r="J32" s="119" t="s">
        <v>222</v>
      </c>
      <c r="K32" s="80"/>
      <c r="L32" s="81"/>
      <c r="M32" s="75"/>
      <c r="N32" s="74"/>
      <c r="O32" s="79"/>
      <c r="P32" s="70">
        <f>สรุป_การเบิกจ่าย!N29</f>
        <v>9809696.1899999995</v>
      </c>
      <c r="Q32" s="71">
        <f>สรุป_การเบิกจ่าย!O29</f>
        <v>9805633.5199999977</v>
      </c>
      <c r="R32" s="72">
        <f>สรุป_การเบิกจ่าย!P29</f>
        <v>99.958585159812159</v>
      </c>
      <c r="S32" s="241"/>
      <c r="T32" s="242"/>
      <c r="U32" s="243"/>
      <c r="V32" s="112"/>
      <c r="W32" s="207"/>
      <c r="X32" s="112"/>
      <c r="Y32" s="249"/>
      <c r="Z32" s="247"/>
      <c r="AA32" s="248"/>
    </row>
    <row r="33" spans="1:27">
      <c r="A33" s="77" t="s">
        <v>18</v>
      </c>
      <c r="B33" s="78"/>
      <c r="C33" s="112" t="s">
        <v>222</v>
      </c>
      <c r="D33" s="206" t="s">
        <v>222</v>
      </c>
      <c r="E33" s="206" t="s">
        <v>222</v>
      </c>
      <c r="F33" s="206" t="s">
        <v>222</v>
      </c>
      <c r="G33" s="210" t="s">
        <v>230</v>
      </c>
      <c r="H33" s="209"/>
      <c r="I33" s="112" t="s">
        <v>222</v>
      </c>
      <c r="J33" s="119" t="s">
        <v>222</v>
      </c>
      <c r="K33" s="80"/>
      <c r="L33" s="81"/>
      <c r="M33" s="75"/>
      <c r="N33" s="74"/>
      <c r="O33" s="79"/>
      <c r="P33" s="70">
        <f>สรุป_การเบิกจ่าย!N30</f>
        <v>6803820.9900000002</v>
      </c>
      <c r="Q33" s="71">
        <f>สรุป_การเบิกจ่าย!O30</f>
        <v>6798266.3799999999</v>
      </c>
      <c r="R33" s="72">
        <f>สรุป_การเบิกจ่าย!P30</f>
        <v>99.918360432936666</v>
      </c>
      <c r="S33" s="241"/>
      <c r="T33" s="242"/>
      <c r="U33" s="243"/>
      <c r="V33" s="112"/>
      <c r="W33" s="207"/>
      <c r="X33" s="112"/>
      <c r="Y33" s="249"/>
      <c r="Z33" s="247"/>
      <c r="AA33" s="248"/>
    </row>
    <row r="34" spans="1:27">
      <c r="A34" s="77" t="s">
        <v>19</v>
      </c>
      <c r="B34" s="78"/>
      <c r="C34" s="208" t="s">
        <v>216</v>
      </c>
      <c r="D34" s="206" t="s">
        <v>222</v>
      </c>
      <c r="E34" s="206" t="s">
        <v>222</v>
      </c>
      <c r="F34" s="206" t="s">
        <v>222</v>
      </c>
      <c r="G34" s="210" t="s">
        <v>230</v>
      </c>
      <c r="H34" s="209"/>
      <c r="I34" s="112" t="s">
        <v>222</v>
      </c>
      <c r="J34" s="119" t="s">
        <v>222</v>
      </c>
      <c r="K34" s="80"/>
      <c r="L34" s="81"/>
      <c r="M34" s="75"/>
      <c r="N34" s="74"/>
      <c r="O34" s="79"/>
      <c r="P34" s="70">
        <f>สรุป_การเบิกจ่าย!N31</f>
        <v>7284960.5999999996</v>
      </c>
      <c r="Q34" s="71">
        <f>สรุป_การเบิกจ่าย!O31</f>
        <v>7279308.0599999996</v>
      </c>
      <c r="R34" s="72">
        <f>สรุป_การเบิกจ่าย!P31</f>
        <v>99.922408090992292</v>
      </c>
      <c r="S34" s="241"/>
      <c r="T34" s="242"/>
      <c r="U34" s="243"/>
      <c r="V34" s="112"/>
      <c r="W34" s="207"/>
      <c r="X34" s="112"/>
      <c r="Y34" s="249"/>
      <c r="Z34" s="247"/>
      <c r="AA34" s="248"/>
    </row>
    <row r="35" spans="1:27" ht="16.5" thickBot="1">
      <c r="A35" s="90" t="s">
        <v>20</v>
      </c>
      <c r="B35" s="91"/>
      <c r="C35" s="211" t="s">
        <v>222</v>
      </c>
      <c r="D35" s="212" t="s">
        <v>222</v>
      </c>
      <c r="E35" s="212" t="s">
        <v>222</v>
      </c>
      <c r="F35" s="212" t="s">
        <v>222</v>
      </c>
      <c r="G35" s="213" t="s">
        <v>230</v>
      </c>
      <c r="H35" s="214"/>
      <c r="I35" s="211" t="s">
        <v>222</v>
      </c>
      <c r="J35" s="215" t="s">
        <v>222</v>
      </c>
      <c r="K35" s="94"/>
      <c r="L35" s="95"/>
      <c r="M35" s="96"/>
      <c r="N35" s="92"/>
      <c r="O35" s="93"/>
      <c r="P35" s="262">
        <f>สรุป_การเบิกจ่าย!N32</f>
        <v>6702337</v>
      </c>
      <c r="Q35" s="263">
        <f>สรุป_การเบิกจ่าย!O32</f>
        <v>6642379.9999999991</v>
      </c>
      <c r="R35" s="264">
        <f>สรุป_การเบิกจ่าย!P32</f>
        <v>99.105431433841645</v>
      </c>
      <c r="S35" s="250"/>
      <c r="T35" s="251"/>
      <c r="U35" s="252"/>
      <c r="V35" s="211"/>
      <c r="W35" s="253"/>
      <c r="X35" s="254"/>
      <c r="Y35" s="255"/>
      <c r="Z35" s="256"/>
      <c r="AA35" s="257"/>
    </row>
    <row r="36" spans="1:27" ht="16.5" thickBot="1">
      <c r="A36" s="97" t="s">
        <v>224</v>
      </c>
      <c r="B36" s="98"/>
      <c r="C36" s="216"/>
      <c r="D36" s="217"/>
      <c r="E36" s="217"/>
      <c r="F36" s="217"/>
      <c r="G36" s="218"/>
      <c r="H36" s="219"/>
      <c r="I36" s="220">
        <f>SUM(I10:I35)</f>
        <v>21</v>
      </c>
      <c r="J36" s="221">
        <f>SUM(J10:J35)</f>
        <v>18</v>
      </c>
      <c r="K36" s="102"/>
      <c r="L36" s="103">
        <f>SUM(L10:L35)</f>
        <v>5850</v>
      </c>
      <c r="M36" s="99">
        <f t="shared" ref="M36:O36" si="0">SUM(M10:M35)</f>
        <v>1631</v>
      </c>
      <c r="N36" s="100">
        <f t="shared" si="0"/>
        <v>700</v>
      </c>
      <c r="O36" s="101">
        <f t="shared" si="0"/>
        <v>159</v>
      </c>
      <c r="P36" s="265">
        <f>SUM(P10:P35)</f>
        <v>241746530.00000003</v>
      </c>
      <c r="Q36" s="266">
        <f>SUM(Q10:Q35)</f>
        <v>229513227.57000005</v>
      </c>
      <c r="R36" s="267">
        <f>Q36*100/P36</f>
        <v>94.939616121894289</v>
      </c>
      <c r="S36" s="258"/>
      <c r="T36" s="259">
        <f>SUM(T10:T35)</f>
        <v>63</v>
      </c>
      <c r="U36" s="260">
        <f>SUM(U10:U35)</f>
        <v>21</v>
      </c>
      <c r="V36" s="220"/>
      <c r="W36" s="218"/>
      <c r="X36" s="113">
        <f>SUM(X10:X35)</f>
        <v>52</v>
      </c>
      <c r="Y36" s="114">
        <f>SUM(Y10:Y35)</f>
        <v>18</v>
      </c>
      <c r="Z36" s="115">
        <f>SUM(Z10:Z35)</f>
        <v>11</v>
      </c>
      <c r="AA36" s="116">
        <f>SUM(AA10:AA35)</f>
        <v>3</v>
      </c>
    </row>
    <row r="37" spans="1:27" s="7" customFormat="1">
      <c r="A37" s="104" t="s">
        <v>229</v>
      </c>
      <c r="C37" s="222" t="s">
        <v>297</v>
      </c>
      <c r="D37" s="223"/>
      <c r="E37" s="223"/>
      <c r="F37" s="224" t="s">
        <v>230</v>
      </c>
      <c r="G37" s="222" t="s">
        <v>221</v>
      </c>
      <c r="H37" s="25"/>
      <c r="I37" s="223"/>
      <c r="J37" s="224" t="s">
        <v>216</v>
      </c>
      <c r="L37" s="108" t="s">
        <v>231</v>
      </c>
      <c r="M37" s="105"/>
      <c r="N37" s="105"/>
      <c r="O37" s="105"/>
      <c r="P37" s="268"/>
      <c r="Q37" s="269"/>
      <c r="S37" s="25"/>
      <c r="T37" s="223"/>
      <c r="U37" s="223"/>
      <c r="V37" s="223"/>
      <c r="W37" s="223"/>
      <c r="X37" s="223"/>
      <c r="Y37" s="25"/>
      <c r="Z37" s="25"/>
      <c r="AA37" s="25"/>
    </row>
  </sheetData>
  <mergeCells count="21">
    <mergeCell ref="S7:S8"/>
    <mergeCell ref="V7:AA7"/>
    <mergeCell ref="V8:W8"/>
    <mergeCell ref="X8:Y8"/>
    <mergeCell ref="Z8:AA8"/>
    <mergeCell ref="P7:R7"/>
    <mergeCell ref="A1:X1"/>
    <mergeCell ref="A2:X2"/>
    <mergeCell ref="A3:X3"/>
    <mergeCell ref="A4:X4"/>
    <mergeCell ref="A5:A9"/>
    <mergeCell ref="L5:O6"/>
    <mergeCell ref="P5:R5"/>
    <mergeCell ref="S5:AA5"/>
    <mergeCell ref="P6:R6"/>
    <mergeCell ref="S6:AA6"/>
    <mergeCell ref="C7:C9"/>
    <mergeCell ref="H7:H8"/>
    <mergeCell ref="I7:J7"/>
    <mergeCell ref="L7:M7"/>
    <mergeCell ref="N7:O7"/>
  </mergeCells>
  <pageMargins left="0.7" right="0.7" top="0.67" bottom="0.38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5"/>
  <sheetViews>
    <sheetView topLeftCell="A4" zoomScale="110" zoomScaleNormal="110" workbookViewId="0">
      <pane xSplit="2" ySplit="4" topLeftCell="C31" activePane="bottomRight" state="frozen"/>
      <selection activeCell="B23" sqref="B23"/>
      <selection pane="topRight" activeCell="B23" sqref="B23"/>
      <selection pane="bottomLeft" activeCell="B23" sqref="B23"/>
      <selection pane="bottomRight" activeCell="K35" sqref="K35:L35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14</v>
      </c>
      <c r="B8" s="10"/>
      <c r="C8" s="124">
        <f>SUM(C9:C35)</f>
        <v>8961131.3300000001</v>
      </c>
      <c r="D8" s="120">
        <f>SUM(D9:D35)</f>
        <v>8952966.0199999996</v>
      </c>
      <c r="E8" s="120">
        <f t="shared" ref="E8:E33" si="0">D8*100/C8</f>
        <v>99.908880813155093</v>
      </c>
      <c r="F8" s="123">
        <f t="shared" ref="F8" si="1">C8*57/100</f>
        <v>5107844.8580999998</v>
      </c>
      <c r="G8" s="124">
        <f>SUM(G9:G35)</f>
        <v>29500</v>
      </c>
      <c r="H8" s="120">
        <f>SUM(H9:H35)</f>
        <v>29500</v>
      </c>
      <c r="I8" s="120">
        <f t="shared" ref="I8:I34" si="2">H8*100/G8</f>
        <v>100</v>
      </c>
      <c r="J8" s="123">
        <f t="shared" ref="J8" si="3">G8*57/100</f>
        <v>16815</v>
      </c>
      <c r="K8" s="124">
        <f>SUM(K9:K35)</f>
        <v>88540.9</v>
      </c>
      <c r="L8" s="120">
        <f>SUM(L9:L35)</f>
        <v>88540.9</v>
      </c>
      <c r="M8" s="120">
        <f t="shared" ref="M8:M35" si="4">L8*100/K8</f>
        <v>100</v>
      </c>
      <c r="N8" s="123">
        <f t="shared" ref="N8" si="5">K8*57/100</f>
        <v>50468.312999999995</v>
      </c>
      <c r="O8" s="124">
        <f t="shared" ref="O8:P35" si="6">C8+G8+K8</f>
        <v>9079172.2300000004</v>
      </c>
      <c r="P8" s="120">
        <f t="shared" si="6"/>
        <v>9071006.9199999999</v>
      </c>
      <c r="Q8" s="120">
        <f t="shared" ref="Q8:Q35" si="7">P8*100/O8</f>
        <v>99.910065479614758</v>
      </c>
      <c r="R8" s="17">
        <f t="shared" ref="R8" si="8">O8*57/100</f>
        <v>5175128.1710999999</v>
      </c>
      <c r="S8" s="276"/>
    </row>
    <row r="9" spans="1:20">
      <c r="A9" s="18" t="s">
        <v>59</v>
      </c>
      <c r="B9" s="11" t="s">
        <v>125</v>
      </c>
      <c r="C9" s="20">
        <v>715100</v>
      </c>
      <c r="D9" s="21">
        <v>712869.97</v>
      </c>
      <c r="E9" s="21">
        <f t="shared" si="0"/>
        <v>99.688151307509443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715100</v>
      </c>
      <c r="P9" s="21">
        <f t="shared" si="6"/>
        <v>712869.97</v>
      </c>
      <c r="Q9" s="21">
        <f t="shared" si="7"/>
        <v>99.688151307509443</v>
      </c>
      <c r="R9" s="12"/>
      <c r="S9" s="32"/>
    </row>
    <row r="10" spans="1:20">
      <c r="A10" s="18" t="s">
        <v>60</v>
      </c>
      <c r="B10" s="11" t="s">
        <v>126</v>
      </c>
      <c r="C10" s="20">
        <v>50000</v>
      </c>
      <c r="D10" s="21">
        <v>50000</v>
      </c>
      <c r="E10" s="21">
        <f t="shared" si="0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50000</v>
      </c>
      <c r="P10" s="21">
        <f t="shared" si="6"/>
        <v>50000</v>
      </c>
      <c r="Q10" s="21">
        <f t="shared" si="7"/>
        <v>100</v>
      </c>
      <c r="R10" s="12"/>
      <c r="S10" s="32"/>
    </row>
    <row r="11" spans="1:20">
      <c r="A11" s="18" t="s">
        <v>61</v>
      </c>
      <c r="B11" s="11" t="s">
        <v>113</v>
      </c>
      <c r="C11" s="20">
        <v>540000</v>
      </c>
      <c r="D11" s="21">
        <v>539990</v>
      </c>
      <c r="E11" s="21">
        <f t="shared" si="0"/>
        <v>99.998148148148147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540000</v>
      </c>
      <c r="P11" s="21">
        <f t="shared" si="6"/>
        <v>539990</v>
      </c>
      <c r="Q11" s="21">
        <f t="shared" si="7"/>
        <v>99.998148148148147</v>
      </c>
      <c r="R11" s="12"/>
      <c r="S11" s="32"/>
    </row>
    <row r="12" spans="1:20" ht="31.5">
      <c r="A12" s="18" t="s">
        <v>78</v>
      </c>
      <c r="B12" s="11" t="s">
        <v>129</v>
      </c>
      <c r="C12" s="20">
        <v>47965</v>
      </c>
      <c r="D12" s="21">
        <v>47963.78</v>
      </c>
      <c r="E12" s="21">
        <f t="shared" si="0"/>
        <v>99.997456478682366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47965</v>
      </c>
      <c r="P12" s="21">
        <f t="shared" si="6"/>
        <v>47963.78</v>
      </c>
      <c r="Q12" s="21">
        <f t="shared" si="7"/>
        <v>99.997456478682366</v>
      </c>
      <c r="R12" s="12"/>
      <c r="S12" s="32"/>
    </row>
    <row r="13" spans="1:20">
      <c r="A13" s="18" t="s">
        <v>76</v>
      </c>
      <c r="B13" s="11" t="s">
        <v>130</v>
      </c>
      <c r="C13" s="20">
        <v>1327500</v>
      </c>
      <c r="D13" s="21">
        <v>1327500</v>
      </c>
      <c r="E13" s="21">
        <f t="shared" si="0"/>
        <v>100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1327500</v>
      </c>
      <c r="P13" s="21">
        <f t="shared" si="6"/>
        <v>1327500</v>
      </c>
      <c r="Q13" s="21">
        <f t="shared" si="7"/>
        <v>100</v>
      </c>
      <c r="R13" s="12"/>
      <c r="S13" s="32"/>
    </row>
    <row r="14" spans="1:20">
      <c r="A14" s="18" t="s">
        <v>77</v>
      </c>
      <c r="B14" s="11" t="s">
        <v>131</v>
      </c>
      <c r="C14" s="20">
        <v>90000</v>
      </c>
      <c r="D14" s="21">
        <v>90000</v>
      </c>
      <c r="E14" s="21">
        <f t="shared" si="0"/>
        <v>100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90000</v>
      </c>
      <c r="P14" s="21">
        <f t="shared" si="6"/>
        <v>90000</v>
      </c>
      <c r="Q14" s="21">
        <f t="shared" si="7"/>
        <v>100</v>
      </c>
      <c r="R14" s="12"/>
      <c r="S14" s="32"/>
    </row>
    <row r="15" spans="1:20">
      <c r="A15" s="18" t="s">
        <v>79</v>
      </c>
      <c r="B15" s="11" t="s">
        <v>132</v>
      </c>
      <c r="C15" s="20">
        <v>350532</v>
      </c>
      <c r="D15" s="21">
        <v>350532</v>
      </c>
      <c r="E15" s="21">
        <f t="shared" si="0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6"/>
        <v>350532</v>
      </c>
      <c r="P15" s="21">
        <f t="shared" si="6"/>
        <v>350532</v>
      </c>
      <c r="Q15" s="21">
        <f t="shared" si="7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240000</v>
      </c>
      <c r="D16" s="21">
        <v>240000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6"/>
        <v>240000</v>
      </c>
      <c r="P16" s="21">
        <f t="shared" si="6"/>
        <v>240000</v>
      </c>
      <c r="Q16" s="21">
        <f t="shared" si="7"/>
        <v>100</v>
      </c>
      <c r="R16" s="12"/>
      <c r="S16" s="32"/>
    </row>
    <row r="17" spans="1:19">
      <c r="A17" s="18" t="s">
        <v>81</v>
      </c>
      <c r="B17" s="11" t="s">
        <v>134</v>
      </c>
      <c r="C17" s="20">
        <v>455000</v>
      </c>
      <c r="D17" s="21">
        <v>455000</v>
      </c>
      <c r="E17" s="21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6"/>
        <v>455000</v>
      </c>
      <c r="P17" s="21">
        <f t="shared" si="6"/>
        <v>455000</v>
      </c>
      <c r="Q17" s="21">
        <f t="shared" si="7"/>
        <v>100</v>
      </c>
      <c r="R17" s="12"/>
      <c r="S17" s="32"/>
    </row>
    <row r="18" spans="1:19">
      <c r="A18" s="18" t="s">
        <v>82</v>
      </c>
      <c r="B18" s="11" t="s">
        <v>135</v>
      </c>
      <c r="C18" s="20">
        <v>80968</v>
      </c>
      <c r="D18" s="21">
        <v>80967.360000000001</v>
      </c>
      <c r="E18" s="21">
        <f t="shared" si="0"/>
        <v>99.999209564272306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6"/>
        <v>80968</v>
      </c>
      <c r="P18" s="21">
        <f t="shared" si="6"/>
        <v>80967.360000000001</v>
      </c>
      <c r="Q18" s="21">
        <f t="shared" si="7"/>
        <v>99.999209564272306</v>
      </c>
      <c r="R18" s="12"/>
      <c r="S18" s="32"/>
    </row>
    <row r="19" spans="1:19">
      <c r="A19" s="18" t="s">
        <v>83</v>
      </c>
      <c r="B19" s="11" t="s">
        <v>136</v>
      </c>
      <c r="C19" s="20">
        <v>11500</v>
      </c>
      <c r="D19" s="21">
        <v>11500</v>
      </c>
      <c r="E19" s="21">
        <f t="shared" si="0"/>
        <v>100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6"/>
        <v>11500</v>
      </c>
      <c r="P19" s="21">
        <f t="shared" si="6"/>
        <v>11500</v>
      </c>
      <c r="Q19" s="21">
        <f t="shared" si="7"/>
        <v>100</v>
      </c>
      <c r="R19" s="12"/>
      <c r="S19" s="32"/>
    </row>
    <row r="20" spans="1:19">
      <c r="A20" s="18" t="s">
        <v>84</v>
      </c>
      <c r="B20" s="11" t="s">
        <v>137</v>
      </c>
      <c r="C20" s="20">
        <v>150000</v>
      </c>
      <c r="D20" s="21">
        <v>150000</v>
      </c>
      <c r="E20" s="21">
        <f t="shared" si="0"/>
        <v>100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6"/>
        <v>150000</v>
      </c>
      <c r="P20" s="21">
        <f t="shared" si="6"/>
        <v>150000</v>
      </c>
      <c r="Q20" s="21">
        <f t="shared" si="7"/>
        <v>100</v>
      </c>
      <c r="R20" s="12"/>
      <c r="S20" s="32"/>
    </row>
    <row r="21" spans="1:19">
      <c r="A21" s="18" t="s">
        <v>85</v>
      </c>
      <c r="B21" s="11" t="s">
        <v>138</v>
      </c>
      <c r="C21" s="20">
        <v>40723</v>
      </c>
      <c r="D21" s="21">
        <v>40720.25</v>
      </c>
      <c r="E21" s="21">
        <f t="shared" si="0"/>
        <v>99.993247059401327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6"/>
        <v>40723</v>
      </c>
      <c r="P21" s="21">
        <f t="shared" si="6"/>
        <v>40720.25</v>
      </c>
      <c r="Q21" s="21">
        <f t="shared" si="7"/>
        <v>99.993247059401327</v>
      </c>
      <c r="R21" s="12"/>
      <c r="S21" s="32"/>
    </row>
    <row r="22" spans="1:19">
      <c r="A22" s="18" t="s">
        <v>86</v>
      </c>
      <c r="B22" s="11" t="s">
        <v>140</v>
      </c>
      <c r="C22" s="20">
        <v>50000</v>
      </c>
      <c r="D22" s="21">
        <v>50000</v>
      </c>
      <c r="E22" s="21">
        <f t="shared" si="0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6"/>
        <v>50000</v>
      </c>
      <c r="P22" s="21">
        <f t="shared" si="6"/>
        <v>50000</v>
      </c>
      <c r="Q22" s="21">
        <f t="shared" si="7"/>
        <v>100</v>
      </c>
      <c r="R22" s="12"/>
      <c r="S22" s="32"/>
    </row>
    <row r="23" spans="1:19">
      <c r="A23" s="18" t="s">
        <v>88</v>
      </c>
      <c r="B23" s="11" t="s">
        <v>141</v>
      </c>
      <c r="C23" s="20">
        <v>5000</v>
      </c>
      <c r="D23" s="21">
        <v>5000</v>
      </c>
      <c r="E23" s="21">
        <f t="shared" si="0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6"/>
        <v>5000</v>
      </c>
      <c r="P23" s="21">
        <f t="shared" si="6"/>
        <v>5000</v>
      </c>
      <c r="Q23" s="21">
        <f t="shared" si="7"/>
        <v>100</v>
      </c>
      <c r="R23" s="12"/>
      <c r="S23" s="32"/>
    </row>
    <row r="24" spans="1:19">
      <c r="A24" s="18" t="s">
        <v>152</v>
      </c>
      <c r="B24" s="11" t="s">
        <v>142</v>
      </c>
      <c r="C24" s="20">
        <v>3480.35</v>
      </c>
      <c r="D24" s="21">
        <v>3480.35</v>
      </c>
      <c r="E24" s="21">
        <f t="shared" si="0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6"/>
        <v>3480.35</v>
      </c>
      <c r="P24" s="21">
        <f t="shared" si="6"/>
        <v>3480.35</v>
      </c>
      <c r="Q24" s="21">
        <f t="shared" si="7"/>
        <v>100</v>
      </c>
      <c r="R24" s="12"/>
      <c r="S24" s="32"/>
    </row>
    <row r="25" spans="1:19">
      <c r="A25" s="18" t="s">
        <v>153</v>
      </c>
      <c r="B25" s="11" t="s">
        <v>143</v>
      </c>
      <c r="C25" s="20">
        <v>462965.98</v>
      </c>
      <c r="D25" s="21">
        <v>462965.98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6"/>
        <v>462965.98</v>
      </c>
      <c r="P25" s="21">
        <f t="shared" si="6"/>
        <v>462965.98</v>
      </c>
      <c r="Q25" s="21">
        <f t="shared" si="7"/>
        <v>100</v>
      </c>
      <c r="R25" s="12"/>
      <c r="S25" s="32"/>
    </row>
    <row r="26" spans="1:19">
      <c r="A26" s="18" t="s">
        <v>154</v>
      </c>
      <c r="B26" s="11" t="s">
        <v>144</v>
      </c>
      <c r="C26" s="20">
        <v>4132</v>
      </c>
      <c r="D26" s="21">
        <v>4131.12</v>
      </c>
      <c r="E26" s="21">
        <f t="shared" si="0"/>
        <v>99.978702807357209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6"/>
        <v>4132</v>
      </c>
      <c r="P26" s="21">
        <f t="shared" si="6"/>
        <v>4131.12</v>
      </c>
      <c r="Q26" s="21">
        <f t="shared" si="7"/>
        <v>99.978702807357209</v>
      </c>
      <c r="R26" s="12"/>
      <c r="S26" s="32"/>
    </row>
    <row r="27" spans="1:19">
      <c r="A27" s="18" t="s">
        <v>155</v>
      </c>
      <c r="B27" s="11" t="s">
        <v>145</v>
      </c>
      <c r="C27" s="20">
        <v>41495</v>
      </c>
      <c r="D27" s="21">
        <v>41494.07</v>
      </c>
      <c r="E27" s="21">
        <f t="shared" si="0"/>
        <v>99.997758766116405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6"/>
        <v>41495</v>
      </c>
      <c r="P27" s="21">
        <f t="shared" si="6"/>
        <v>41494.07</v>
      </c>
      <c r="Q27" s="21">
        <f t="shared" si="7"/>
        <v>99.997758766116405</v>
      </c>
      <c r="R27" s="12"/>
      <c r="S27" s="32"/>
    </row>
    <row r="28" spans="1:19">
      <c r="A28" s="18" t="s">
        <v>156</v>
      </c>
      <c r="B28" s="11" t="s">
        <v>146</v>
      </c>
      <c r="C28" s="20">
        <v>113280</v>
      </c>
      <c r="D28" s="21">
        <v>113280</v>
      </c>
      <c r="E28" s="21">
        <f t="shared" si="0"/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6"/>
        <v>113280</v>
      </c>
      <c r="P28" s="21">
        <f t="shared" si="6"/>
        <v>113280</v>
      </c>
      <c r="Q28" s="21">
        <f t="shared" si="7"/>
        <v>100</v>
      </c>
      <c r="R28" s="12"/>
      <c r="S28" s="32"/>
    </row>
    <row r="29" spans="1:19">
      <c r="A29" s="18" t="s">
        <v>157</v>
      </c>
      <c r="B29" s="11" t="s">
        <v>147</v>
      </c>
      <c r="C29" s="20">
        <v>30000</v>
      </c>
      <c r="D29" s="21">
        <v>29307.3</v>
      </c>
      <c r="E29" s="21">
        <f t="shared" si="0"/>
        <v>97.691000000000003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6"/>
        <v>30000</v>
      </c>
      <c r="P29" s="21">
        <f t="shared" si="6"/>
        <v>29307.3</v>
      </c>
      <c r="Q29" s="21">
        <f t="shared" si="7"/>
        <v>97.691000000000003</v>
      </c>
      <c r="R29" s="12"/>
      <c r="S29" s="32"/>
    </row>
    <row r="30" spans="1:19">
      <c r="A30" s="18" t="s">
        <v>158</v>
      </c>
      <c r="B30" s="11" t="s">
        <v>122</v>
      </c>
      <c r="C30" s="20">
        <v>1551890</v>
      </c>
      <c r="D30" s="21">
        <v>1549125</v>
      </c>
      <c r="E30" s="21">
        <f t="shared" si="0"/>
        <v>99.821830155487831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6"/>
        <v>1551890</v>
      </c>
      <c r="P30" s="21">
        <f t="shared" si="6"/>
        <v>1549125</v>
      </c>
      <c r="Q30" s="21">
        <f t="shared" si="7"/>
        <v>99.821830155487831</v>
      </c>
      <c r="R30" s="12"/>
      <c r="S30" s="32"/>
    </row>
    <row r="31" spans="1:19">
      <c r="A31" s="18" t="s">
        <v>159</v>
      </c>
      <c r="B31" s="11" t="s">
        <v>73</v>
      </c>
      <c r="C31" s="20">
        <v>73400</v>
      </c>
      <c r="D31" s="21">
        <v>71000</v>
      </c>
      <c r="E31" s="21">
        <f t="shared" si="0"/>
        <v>96.730245231607626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6"/>
        <v>73400</v>
      </c>
      <c r="P31" s="21">
        <f t="shared" si="6"/>
        <v>71000</v>
      </c>
      <c r="Q31" s="21">
        <f t="shared" si="7"/>
        <v>96.730245231607626</v>
      </c>
      <c r="R31" s="12"/>
      <c r="S31" s="32"/>
    </row>
    <row r="32" spans="1:19" ht="31.5">
      <c r="A32" s="18" t="s">
        <v>160</v>
      </c>
      <c r="B32" s="11" t="s">
        <v>107</v>
      </c>
      <c r="C32" s="20">
        <v>69600</v>
      </c>
      <c r="D32" s="21">
        <v>69540</v>
      </c>
      <c r="E32" s="21">
        <f t="shared" si="0"/>
        <v>99.91379310344827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6"/>
        <v>69600</v>
      </c>
      <c r="P32" s="21">
        <f t="shared" si="6"/>
        <v>69540</v>
      </c>
      <c r="Q32" s="21">
        <f t="shared" si="7"/>
        <v>99.91379310344827</v>
      </c>
      <c r="R32" s="12"/>
      <c r="S32" s="32"/>
    </row>
    <row r="33" spans="1:19">
      <c r="A33" s="18" t="s">
        <v>161</v>
      </c>
      <c r="B33" s="11" t="s">
        <v>150</v>
      </c>
      <c r="C33" s="20">
        <v>2456600</v>
      </c>
      <c r="D33" s="21">
        <v>2456598.84</v>
      </c>
      <c r="E33" s="21">
        <f t="shared" si="0"/>
        <v>99.999952780265403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6"/>
        <v>2456600</v>
      </c>
      <c r="P33" s="21">
        <f t="shared" si="6"/>
        <v>2456598.84</v>
      </c>
      <c r="Q33" s="21">
        <f t="shared" si="7"/>
        <v>99.999952780265403</v>
      </c>
      <c r="R33" s="12"/>
      <c r="S33" s="32"/>
    </row>
    <row r="34" spans="1:19">
      <c r="A34" s="18" t="s">
        <v>162</v>
      </c>
      <c r="B34" s="11" t="s">
        <v>168</v>
      </c>
      <c r="C34" s="20">
        <v>0</v>
      </c>
      <c r="D34" s="21">
        <v>0</v>
      </c>
      <c r="E34" s="21">
        <v>0</v>
      </c>
      <c r="F34" s="125">
        <v>0</v>
      </c>
      <c r="G34" s="20">
        <v>29500</v>
      </c>
      <c r="H34" s="21">
        <v>29500</v>
      </c>
      <c r="I34" s="21">
        <f t="shared" si="2"/>
        <v>100</v>
      </c>
      <c r="J34" s="125"/>
      <c r="K34" s="20">
        <v>0</v>
      </c>
      <c r="L34" s="21">
        <v>0</v>
      </c>
      <c r="M34" s="21">
        <v>0</v>
      </c>
      <c r="N34" s="125">
        <v>0</v>
      </c>
      <c r="O34" s="20">
        <f t="shared" si="6"/>
        <v>29500</v>
      </c>
      <c r="P34" s="21">
        <f t="shared" si="6"/>
        <v>29500</v>
      </c>
      <c r="Q34" s="21">
        <f t="shared" si="7"/>
        <v>100</v>
      </c>
      <c r="R34" s="12"/>
      <c r="S34" s="32"/>
    </row>
    <row r="35" spans="1:19" ht="31.5">
      <c r="A35" s="18" t="s">
        <v>163</v>
      </c>
      <c r="B35" s="11" t="s">
        <v>151</v>
      </c>
      <c r="C35" s="20">
        <v>0</v>
      </c>
      <c r="D35" s="21">
        <v>0</v>
      </c>
      <c r="E35" s="21">
        <v>0</v>
      </c>
      <c r="F35" s="125">
        <v>0</v>
      </c>
      <c r="G35" s="20">
        <v>0</v>
      </c>
      <c r="H35" s="21">
        <v>0</v>
      </c>
      <c r="I35" s="21">
        <v>0</v>
      </c>
      <c r="J35" s="125">
        <v>0</v>
      </c>
      <c r="K35" s="20">
        <v>88540.9</v>
      </c>
      <c r="L35" s="21">
        <v>88540.9</v>
      </c>
      <c r="M35" s="21">
        <f t="shared" si="4"/>
        <v>100</v>
      </c>
      <c r="N35" s="125"/>
      <c r="O35" s="20">
        <f t="shared" si="6"/>
        <v>88540.9</v>
      </c>
      <c r="P35" s="21">
        <f t="shared" si="6"/>
        <v>88540.9</v>
      </c>
      <c r="Q35" s="21">
        <f t="shared" si="7"/>
        <v>100</v>
      </c>
      <c r="R35" s="12"/>
      <c r="S35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6"/>
  <sheetViews>
    <sheetView topLeftCell="A4" zoomScale="110" zoomScaleNormal="110" workbookViewId="0">
      <pane xSplit="2" ySplit="4" topLeftCell="C34" activePane="bottomRight" state="frozen"/>
      <selection activeCell="B23" sqref="B23"/>
      <selection pane="topRight" activeCell="B23" sqref="B23"/>
      <selection pane="bottomLeft" activeCell="B23" sqref="B23"/>
      <selection pane="bottomRight" activeCell="K36" sqref="K36:L36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15</v>
      </c>
      <c r="B8" s="10"/>
      <c r="C8" s="124">
        <f>SUM(C9:C36)</f>
        <v>10070554.75</v>
      </c>
      <c r="D8" s="120">
        <f>SUM(D9:D36)</f>
        <v>10065613.9</v>
      </c>
      <c r="E8" s="120">
        <f t="shared" ref="E8:E32" si="0">D8*100/C8</f>
        <v>99.950937658126534</v>
      </c>
      <c r="F8" s="123">
        <f t="shared" ref="F8" si="1">C8*57/100</f>
        <v>5740216.2074999996</v>
      </c>
      <c r="G8" s="124">
        <f>SUM(G9:G36)</f>
        <v>122300</v>
      </c>
      <c r="H8" s="120">
        <f>SUM(H9:H36)</f>
        <v>122300</v>
      </c>
      <c r="I8" s="120">
        <f t="shared" ref="I8" si="2">H8*100/G8</f>
        <v>100</v>
      </c>
      <c r="J8" s="123">
        <f t="shared" ref="J8" si="3">G8*57/100</f>
        <v>69711</v>
      </c>
      <c r="K8" s="124">
        <f>SUM(K9:K36)</f>
        <v>105585.4</v>
      </c>
      <c r="L8" s="120">
        <f>SUM(L9:L36)</f>
        <v>105585.4</v>
      </c>
      <c r="M8" s="120">
        <f t="shared" ref="M8" si="4">L8*100/K8</f>
        <v>100</v>
      </c>
      <c r="N8" s="123">
        <f t="shared" ref="N8" si="5">K8*57/100</f>
        <v>60183.678</v>
      </c>
      <c r="O8" s="124">
        <f t="shared" ref="O8:P19" si="6">C8+G8+K8</f>
        <v>10298440.15</v>
      </c>
      <c r="P8" s="120">
        <f t="shared" si="6"/>
        <v>10293499.300000001</v>
      </c>
      <c r="Q8" s="120">
        <f t="shared" ref="Q8:Q36" si="7">P8*100/O8</f>
        <v>99.952023316851538</v>
      </c>
      <c r="R8" s="17">
        <f t="shared" ref="R8" si="8">O8*57/100</f>
        <v>5870110.8855000008</v>
      </c>
      <c r="S8" s="35"/>
    </row>
    <row r="9" spans="1:20">
      <c r="A9" s="18" t="s">
        <v>59</v>
      </c>
      <c r="B9" s="11" t="s">
        <v>125</v>
      </c>
      <c r="C9" s="20">
        <v>775480</v>
      </c>
      <c r="D9" s="21">
        <v>775480</v>
      </c>
      <c r="E9" s="21">
        <f t="shared" si="0"/>
        <v>100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775480</v>
      </c>
      <c r="P9" s="21">
        <f t="shared" si="6"/>
        <v>775480</v>
      </c>
      <c r="Q9" s="21">
        <f t="shared" si="7"/>
        <v>100</v>
      </c>
      <c r="R9" s="12"/>
      <c r="S9" s="32"/>
    </row>
    <row r="10" spans="1:20">
      <c r="A10" s="18" t="s">
        <v>60</v>
      </c>
      <c r="B10" s="11" t="s">
        <v>126</v>
      </c>
      <c r="C10" s="20">
        <v>50000</v>
      </c>
      <c r="D10" s="21">
        <v>50000</v>
      </c>
      <c r="E10" s="21">
        <f t="shared" si="0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50000</v>
      </c>
      <c r="P10" s="21">
        <f t="shared" si="6"/>
        <v>50000</v>
      </c>
      <c r="Q10" s="21">
        <f t="shared" si="7"/>
        <v>100</v>
      </c>
      <c r="R10" s="12"/>
      <c r="S10" s="32"/>
    </row>
    <row r="11" spans="1:20">
      <c r="A11" s="18" t="s">
        <v>61</v>
      </c>
      <c r="B11" s="11" t="s">
        <v>113</v>
      </c>
      <c r="C11" s="20">
        <v>1070000</v>
      </c>
      <c r="D11" s="21">
        <v>1069999.74</v>
      </c>
      <c r="E11" s="21">
        <f t="shared" si="0"/>
        <v>99.999975700934584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1070000</v>
      </c>
      <c r="P11" s="21">
        <f t="shared" si="6"/>
        <v>1069999.74</v>
      </c>
      <c r="Q11" s="21">
        <f t="shared" si="7"/>
        <v>99.999975700934584</v>
      </c>
      <c r="R11" s="12"/>
      <c r="S11" s="32"/>
    </row>
    <row r="12" spans="1:20" ht="31.5">
      <c r="A12" s="18" t="s">
        <v>78</v>
      </c>
      <c r="B12" s="11" t="s">
        <v>167</v>
      </c>
      <c r="C12" s="20">
        <v>48135</v>
      </c>
      <c r="D12" s="21">
        <v>48135</v>
      </c>
      <c r="E12" s="21">
        <f t="shared" si="0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48135</v>
      </c>
      <c r="P12" s="21">
        <f t="shared" si="6"/>
        <v>48135</v>
      </c>
      <c r="Q12" s="21">
        <f t="shared" si="7"/>
        <v>100</v>
      </c>
      <c r="R12" s="12"/>
      <c r="S12" s="32"/>
    </row>
    <row r="13" spans="1:20">
      <c r="A13" s="18" t="s">
        <v>76</v>
      </c>
      <c r="B13" s="11" t="s">
        <v>130</v>
      </c>
      <c r="C13" s="20">
        <v>2160000</v>
      </c>
      <c r="D13" s="21">
        <v>2160000</v>
      </c>
      <c r="E13" s="21">
        <f t="shared" si="0"/>
        <v>100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2160000</v>
      </c>
      <c r="P13" s="21">
        <f t="shared" si="6"/>
        <v>2160000</v>
      </c>
      <c r="Q13" s="21">
        <f t="shared" si="7"/>
        <v>100</v>
      </c>
      <c r="R13" s="12"/>
      <c r="S13" s="32"/>
    </row>
    <row r="14" spans="1:20">
      <c r="A14" s="18" t="s">
        <v>77</v>
      </c>
      <c r="B14" s="11" t="s">
        <v>131</v>
      </c>
      <c r="C14" s="20">
        <v>65000</v>
      </c>
      <c r="D14" s="21">
        <v>63412.25</v>
      </c>
      <c r="E14" s="21">
        <f t="shared" si="0"/>
        <v>97.557307692307688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65000</v>
      </c>
      <c r="P14" s="21">
        <f t="shared" si="6"/>
        <v>63412.25</v>
      </c>
      <c r="Q14" s="21">
        <f t="shared" si="7"/>
        <v>97.557307692307688</v>
      </c>
      <c r="R14" s="12"/>
      <c r="S14" s="32"/>
    </row>
    <row r="15" spans="1:20">
      <c r="A15" s="18" t="s">
        <v>79</v>
      </c>
      <c r="B15" s="11" t="s">
        <v>132</v>
      </c>
      <c r="C15" s="20">
        <v>470400</v>
      </c>
      <c r="D15" s="21">
        <v>470400</v>
      </c>
      <c r="E15" s="21">
        <f t="shared" si="0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6"/>
        <v>470400</v>
      </c>
      <c r="P15" s="21">
        <f t="shared" si="6"/>
        <v>470400</v>
      </c>
      <c r="Q15" s="21">
        <f t="shared" si="7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286000</v>
      </c>
      <c r="D16" s="21">
        <v>285000</v>
      </c>
      <c r="E16" s="21">
        <f t="shared" si="0"/>
        <v>99.650349650349654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6"/>
        <v>286000</v>
      </c>
      <c r="P16" s="21">
        <f t="shared" si="6"/>
        <v>285000</v>
      </c>
      <c r="Q16" s="21">
        <f t="shared" si="7"/>
        <v>99.650349650349654</v>
      </c>
      <c r="R16" s="12"/>
      <c r="S16" s="32"/>
    </row>
    <row r="17" spans="1:19">
      <c r="A17" s="18" t="s">
        <v>81</v>
      </c>
      <c r="B17" s="11" t="s">
        <v>134</v>
      </c>
      <c r="C17" s="20">
        <v>387694</v>
      </c>
      <c r="D17" s="21">
        <v>386693.44</v>
      </c>
      <c r="E17" s="21">
        <f t="shared" si="0"/>
        <v>99.741920174157968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6"/>
        <v>387694</v>
      </c>
      <c r="P17" s="21">
        <f t="shared" si="6"/>
        <v>386693.44</v>
      </c>
      <c r="Q17" s="21">
        <f t="shared" si="7"/>
        <v>99.741920174157968</v>
      </c>
      <c r="R17" s="12"/>
      <c r="S17" s="32"/>
    </row>
    <row r="18" spans="1:19">
      <c r="A18" s="18" t="s">
        <v>82</v>
      </c>
      <c r="B18" s="11" t="s">
        <v>135</v>
      </c>
      <c r="C18" s="20">
        <v>85000</v>
      </c>
      <c r="D18" s="21">
        <v>83697.8</v>
      </c>
      <c r="E18" s="21">
        <f t="shared" si="0"/>
        <v>98.468000000000004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6"/>
        <v>85000</v>
      </c>
      <c r="P18" s="21">
        <f t="shared" si="6"/>
        <v>83697.8</v>
      </c>
      <c r="Q18" s="21">
        <f t="shared" si="7"/>
        <v>98.468000000000004</v>
      </c>
      <c r="R18" s="12"/>
      <c r="S18" s="32"/>
    </row>
    <row r="19" spans="1:19">
      <c r="A19" s="18" t="s">
        <v>83</v>
      </c>
      <c r="B19" s="11" t="s">
        <v>136</v>
      </c>
      <c r="C19" s="20">
        <v>600</v>
      </c>
      <c r="D19" s="21">
        <v>600</v>
      </c>
      <c r="E19" s="21">
        <f t="shared" si="0"/>
        <v>100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6"/>
        <v>600</v>
      </c>
      <c r="P19" s="21">
        <f t="shared" si="6"/>
        <v>600</v>
      </c>
      <c r="Q19" s="21">
        <f t="shared" si="7"/>
        <v>100</v>
      </c>
      <c r="R19" s="12"/>
      <c r="S19" s="32"/>
    </row>
    <row r="20" spans="1:19">
      <c r="A20" s="18" t="s">
        <v>84</v>
      </c>
      <c r="B20" s="11" t="s">
        <v>137</v>
      </c>
      <c r="C20" s="20">
        <v>169284</v>
      </c>
      <c r="D20" s="21">
        <v>170454</v>
      </c>
      <c r="E20" s="21">
        <f t="shared" si="0"/>
        <v>100.69114623945559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ref="O20:P36" si="9">C20+G20+K20</f>
        <v>169284</v>
      </c>
      <c r="P20" s="21">
        <f t="shared" si="9"/>
        <v>170454</v>
      </c>
      <c r="Q20" s="21">
        <f t="shared" si="7"/>
        <v>100.69114623945559</v>
      </c>
      <c r="R20" s="12"/>
      <c r="S20" s="32"/>
    </row>
    <row r="21" spans="1:19">
      <c r="A21" s="18" t="s">
        <v>85</v>
      </c>
      <c r="B21" s="11" t="s">
        <v>138</v>
      </c>
      <c r="C21" s="20">
        <v>53000</v>
      </c>
      <c r="D21" s="21">
        <v>52999.31</v>
      </c>
      <c r="E21" s="21">
        <f t="shared" si="0"/>
        <v>99.998698113207553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9"/>
        <v>53000</v>
      </c>
      <c r="P21" s="21">
        <f t="shared" si="9"/>
        <v>52999.31</v>
      </c>
      <c r="Q21" s="21">
        <f t="shared" si="7"/>
        <v>99.998698113207553</v>
      </c>
      <c r="R21" s="12"/>
      <c r="S21" s="32"/>
    </row>
    <row r="22" spans="1:19">
      <c r="A22" s="18" t="s">
        <v>86</v>
      </c>
      <c r="B22" s="11" t="s">
        <v>140</v>
      </c>
      <c r="C22" s="20">
        <v>50000</v>
      </c>
      <c r="D22" s="21">
        <v>49960</v>
      </c>
      <c r="E22" s="21">
        <f t="shared" si="0"/>
        <v>99.92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9"/>
        <v>50000</v>
      </c>
      <c r="P22" s="21">
        <f t="shared" si="9"/>
        <v>49960</v>
      </c>
      <c r="Q22" s="21">
        <f t="shared" si="7"/>
        <v>99.92</v>
      </c>
      <c r="R22" s="12"/>
      <c r="S22" s="32"/>
    </row>
    <row r="23" spans="1:19">
      <c r="A23" s="18" t="s">
        <v>88</v>
      </c>
      <c r="B23" s="11" t="s">
        <v>141</v>
      </c>
      <c r="C23" s="20">
        <v>28312</v>
      </c>
      <c r="D23" s="21">
        <v>28312</v>
      </c>
      <c r="E23" s="21">
        <f t="shared" si="0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9"/>
        <v>28312</v>
      </c>
      <c r="P23" s="21">
        <f t="shared" si="9"/>
        <v>28312</v>
      </c>
      <c r="Q23" s="21">
        <f t="shared" si="7"/>
        <v>100</v>
      </c>
      <c r="R23" s="12"/>
      <c r="S23" s="32"/>
    </row>
    <row r="24" spans="1:19">
      <c r="A24" s="18" t="s">
        <v>152</v>
      </c>
      <c r="B24" s="11" t="s">
        <v>142</v>
      </c>
      <c r="C24" s="20">
        <v>3850</v>
      </c>
      <c r="D24" s="21">
        <v>3850</v>
      </c>
      <c r="E24" s="21">
        <f t="shared" si="0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9"/>
        <v>3850</v>
      </c>
      <c r="P24" s="21">
        <f t="shared" si="9"/>
        <v>3850</v>
      </c>
      <c r="Q24" s="21">
        <f t="shared" si="7"/>
        <v>100</v>
      </c>
      <c r="R24" s="12"/>
      <c r="S24" s="32"/>
    </row>
    <row r="25" spans="1:19">
      <c r="A25" s="18" t="s">
        <v>153</v>
      </c>
      <c r="B25" s="11" t="s">
        <v>143</v>
      </c>
      <c r="C25" s="20">
        <v>269003</v>
      </c>
      <c r="D25" s="21">
        <v>269003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9"/>
        <v>269003</v>
      </c>
      <c r="P25" s="21">
        <f t="shared" si="9"/>
        <v>269003</v>
      </c>
      <c r="Q25" s="21">
        <f t="shared" si="7"/>
        <v>100</v>
      </c>
      <c r="R25" s="12"/>
      <c r="S25" s="32"/>
    </row>
    <row r="26" spans="1:19">
      <c r="A26" s="18" t="s">
        <v>154</v>
      </c>
      <c r="B26" s="11" t="s">
        <v>145</v>
      </c>
      <c r="C26" s="20">
        <v>22940.79</v>
      </c>
      <c r="D26" s="21">
        <v>23240.400000000001</v>
      </c>
      <c r="E26" s="21">
        <f t="shared" si="0"/>
        <v>101.30601430901028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9"/>
        <v>22940.79</v>
      </c>
      <c r="P26" s="21">
        <f t="shared" si="9"/>
        <v>23240.400000000001</v>
      </c>
      <c r="Q26" s="21">
        <f t="shared" si="7"/>
        <v>101.30601430901028</v>
      </c>
      <c r="R26" s="12"/>
      <c r="S26" s="32"/>
    </row>
    <row r="27" spans="1:19">
      <c r="A27" s="18" t="s">
        <v>155</v>
      </c>
      <c r="B27" s="11" t="s">
        <v>146</v>
      </c>
      <c r="C27" s="20">
        <v>208673</v>
      </c>
      <c r="D27" s="21">
        <v>208673</v>
      </c>
      <c r="E27" s="21">
        <f t="shared" si="0"/>
        <v>100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9"/>
        <v>208673</v>
      </c>
      <c r="P27" s="21">
        <f t="shared" si="9"/>
        <v>208673</v>
      </c>
      <c r="Q27" s="21">
        <f t="shared" si="7"/>
        <v>100</v>
      </c>
      <c r="R27" s="12"/>
      <c r="S27" s="32"/>
    </row>
    <row r="28" spans="1:19">
      <c r="A28" s="18" t="s">
        <v>156</v>
      </c>
      <c r="B28" s="11" t="s">
        <v>147</v>
      </c>
      <c r="C28" s="20">
        <v>25273.96</v>
      </c>
      <c r="D28" s="21">
        <v>24960.959999999999</v>
      </c>
      <c r="E28" s="21">
        <f t="shared" si="0"/>
        <v>98.761571198181841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9"/>
        <v>25273.96</v>
      </c>
      <c r="P28" s="21">
        <f t="shared" si="9"/>
        <v>24960.959999999999</v>
      </c>
      <c r="Q28" s="21">
        <f t="shared" si="7"/>
        <v>98.761571198181841</v>
      </c>
      <c r="R28" s="12"/>
      <c r="S28" s="32"/>
    </row>
    <row r="29" spans="1:19">
      <c r="A29" s="18" t="s">
        <v>157</v>
      </c>
      <c r="B29" s="11" t="s">
        <v>122</v>
      </c>
      <c r="C29" s="20">
        <v>1471375</v>
      </c>
      <c r="D29" s="21">
        <v>1471375</v>
      </c>
      <c r="E29" s="21">
        <f t="shared" si="0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9"/>
        <v>1471375</v>
      </c>
      <c r="P29" s="21">
        <f t="shared" si="9"/>
        <v>1471375</v>
      </c>
      <c r="Q29" s="21">
        <f t="shared" si="7"/>
        <v>100</v>
      </c>
      <c r="R29" s="12"/>
      <c r="S29" s="32"/>
    </row>
    <row r="30" spans="1:19">
      <c r="A30" s="18" t="s">
        <v>158</v>
      </c>
      <c r="B30" s="11" t="s">
        <v>124</v>
      </c>
      <c r="C30" s="20">
        <v>39000</v>
      </c>
      <c r="D30" s="21">
        <v>36300</v>
      </c>
      <c r="E30" s="21">
        <f t="shared" si="0"/>
        <v>93.07692307692308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9"/>
        <v>39000</v>
      </c>
      <c r="P30" s="21">
        <f t="shared" si="9"/>
        <v>36300</v>
      </c>
      <c r="Q30" s="21">
        <f t="shared" si="7"/>
        <v>93.07692307692308</v>
      </c>
      <c r="R30" s="12"/>
      <c r="S30" s="32"/>
    </row>
    <row r="31" spans="1:19" ht="31.5">
      <c r="A31" s="18" t="s">
        <v>159</v>
      </c>
      <c r="B31" s="11" t="s">
        <v>107</v>
      </c>
      <c r="C31" s="20">
        <v>85600</v>
      </c>
      <c r="D31" s="21">
        <v>85534</v>
      </c>
      <c r="E31" s="21">
        <f t="shared" si="0"/>
        <v>99.922897196261687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9"/>
        <v>85600</v>
      </c>
      <c r="P31" s="21">
        <f t="shared" si="9"/>
        <v>85534</v>
      </c>
      <c r="Q31" s="21">
        <f t="shared" si="7"/>
        <v>99.922897196261687</v>
      </c>
      <c r="R31" s="12"/>
      <c r="S31" s="32"/>
    </row>
    <row r="32" spans="1:19">
      <c r="A32" s="18" t="s">
        <v>160</v>
      </c>
      <c r="B32" s="11" t="s">
        <v>150</v>
      </c>
      <c r="C32" s="20">
        <v>2245934</v>
      </c>
      <c r="D32" s="21">
        <v>2247534</v>
      </c>
      <c r="E32" s="21">
        <f t="shared" si="0"/>
        <v>100.07123984943458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9"/>
        <v>2245934</v>
      </c>
      <c r="P32" s="21">
        <f t="shared" si="9"/>
        <v>2247534</v>
      </c>
      <c r="Q32" s="21">
        <f t="shared" si="7"/>
        <v>100.07123984943458</v>
      </c>
      <c r="R32" s="12"/>
      <c r="S32" s="32"/>
    </row>
    <row r="33" spans="1:19">
      <c r="A33" s="18" t="s">
        <v>161</v>
      </c>
      <c r="B33" s="11" t="s">
        <v>169</v>
      </c>
      <c r="C33" s="20">
        <v>0</v>
      </c>
      <c r="D33" s="21">
        <v>0</v>
      </c>
      <c r="E33" s="21">
        <v>0</v>
      </c>
      <c r="F33" s="125">
        <v>0</v>
      </c>
      <c r="G33" s="20">
        <v>31800</v>
      </c>
      <c r="H33" s="21">
        <v>31800</v>
      </c>
      <c r="I33" s="21">
        <f t="shared" ref="I33:I35" si="10">H33*100/G33</f>
        <v>100</v>
      </c>
      <c r="J33" s="125"/>
      <c r="K33" s="20">
        <v>0</v>
      </c>
      <c r="L33" s="21">
        <v>0</v>
      </c>
      <c r="M33" s="21">
        <v>0</v>
      </c>
      <c r="N33" s="125">
        <v>0</v>
      </c>
      <c r="O33" s="20">
        <f t="shared" si="9"/>
        <v>31800</v>
      </c>
      <c r="P33" s="21">
        <f t="shared" si="9"/>
        <v>31800</v>
      </c>
      <c r="Q33" s="21">
        <f t="shared" si="7"/>
        <v>100</v>
      </c>
      <c r="R33" s="12"/>
      <c r="S33" s="32"/>
    </row>
    <row r="34" spans="1:19">
      <c r="A34" s="18" t="s">
        <v>162</v>
      </c>
      <c r="B34" s="11" t="s">
        <v>170</v>
      </c>
      <c r="C34" s="20">
        <v>0</v>
      </c>
      <c r="D34" s="21">
        <v>0</v>
      </c>
      <c r="E34" s="21">
        <v>0</v>
      </c>
      <c r="F34" s="125">
        <v>0</v>
      </c>
      <c r="G34" s="20">
        <v>24500</v>
      </c>
      <c r="H34" s="21">
        <v>24500</v>
      </c>
      <c r="I34" s="21">
        <f t="shared" si="10"/>
        <v>100</v>
      </c>
      <c r="J34" s="125"/>
      <c r="K34" s="20">
        <v>0</v>
      </c>
      <c r="L34" s="21">
        <v>0</v>
      </c>
      <c r="M34" s="21">
        <v>0</v>
      </c>
      <c r="N34" s="125">
        <v>0</v>
      </c>
      <c r="O34" s="20">
        <f t="shared" si="9"/>
        <v>24500</v>
      </c>
      <c r="P34" s="21">
        <f t="shared" si="9"/>
        <v>24500</v>
      </c>
      <c r="Q34" s="21">
        <f t="shared" si="7"/>
        <v>100</v>
      </c>
      <c r="R34" s="12"/>
      <c r="S34" s="32"/>
    </row>
    <row r="35" spans="1:19">
      <c r="A35" s="18" t="s">
        <v>163</v>
      </c>
      <c r="B35" s="11" t="s">
        <v>171</v>
      </c>
      <c r="C35" s="20">
        <v>0</v>
      </c>
      <c r="D35" s="21">
        <v>0</v>
      </c>
      <c r="E35" s="21">
        <v>0</v>
      </c>
      <c r="F35" s="125">
        <v>0</v>
      </c>
      <c r="G35" s="20">
        <v>66000</v>
      </c>
      <c r="H35" s="21">
        <v>66000</v>
      </c>
      <c r="I35" s="21">
        <f t="shared" si="10"/>
        <v>100</v>
      </c>
      <c r="J35" s="125"/>
      <c r="K35" s="20">
        <v>0</v>
      </c>
      <c r="L35" s="21">
        <v>0</v>
      </c>
      <c r="M35" s="21">
        <v>0</v>
      </c>
      <c r="N35" s="125">
        <v>0</v>
      </c>
      <c r="O35" s="20">
        <f t="shared" si="9"/>
        <v>66000</v>
      </c>
      <c r="P35" s="21">
        <f t="shared" si="9"/>
        <v>66000</v>
      </c>
      <c r="Q35" s="21">
        <f t="shared" si="7"/>
        <v>100</v>
      </c>
      <c r="R35" s="12"/>
      <c r="S35" s="32"/>
    </row>
    <row r="36" spans="1:19" ht="31.5">
      <c r="A36" s="18" t="s">
        <v>164</v>
      </c>
      <c r="B36" s="11" t="s">
        <v>151</v>
      </c>
      <c r="C36" s="20">
        <v>0</v>
      </c>
      <c r="D36" s="21">
        <v>0</v>
      </c>
      <c r="E36" s="21">
        <v>0</v>
      </c>
      <c r="F36" s="125">
        <v>0</v>
      </c>
      <c r="G36" s="20">
        <v>0</v>
      </c>
      <c r="H36" s="21">
        <v>0</v>
      </c>
      <c r="I36" s="21">
        <v>0</v>
      </c>
      <c r="J36" s="125">
        <v>0</v>
      </c>
      <c r="K36" s="20">
        <v>105585.4</v>
      </c>
      <c r="L36" s="21">
        <v>105585.4</v>
      </c>
      <c r="M36" s="21">
        <f t="shared" ref="M36" si="11">L36*100/K36</f>
        <v>100</v>
      </c>
      <c r="N36" s="125"/>
      <c r="O36" s="20">
        <f t="shared" si="9"/>
        <v>105585.4</v>
      </c>
      <c r="P36" s="21">
        <f t="shared" si="9"/>
        <v>105585.4</v>
      </c>
      <c r="Q36" s="21">
        <f t="shared" si="7"/>
        <v>100</v>
      </c>
      <c r="R36" s="12"/>
      <c r="S36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49"/>
  <sheetViews>
    <sheetView topLeftCell="A4" zoomScale="110" zoomScaleNormal="110" workbookViewId="0">
      <pane xSplit="2" ySplit="4" topLeftCell="C8" activePane="bottomRight" state="frozen"/>
      <selection activeCell="B23" sqref="B23"/>
      <selection pane="topRight" activeCell="B23" sqref="B23"/>
      <selection pane="bottomLeft" activeCell="B23" sqref="B23"/>
      <selection pane="bottomRight" activeCell="K49" sqref="K49:L49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16</v>
      </c>
      <c r="B8" s="10"/>
      <c r="C8" s="124">
        <f>SUM(C9:C49)</f>
        <v>8542549.1799999997</v>
      </c>
      <c r="D8" s="120">
        <f>SUM(D9:D49)</f>
        <v>8534522.3200000003</v>
      </c>
      <c r="E8" s="120">
        <f t="shared" ref="E8:E18" si="0">D8*100/C8</f>
        <v>99.906036713036528</v>
      </c>
      <c r="F8" s="123">
        <f t="shared" ref="F8" si="1">C8*57/100</f>
        <v>4869253.0325999996</v>
      </c>
      <c r="G8" s="124">
        <f>SUM(G9:G49)</f>
        <v>11097280</v>
      </c>
      <c r="H8" s="120">
        <f>SUM(H9:H49)</f>
        <v>229680</v>
      </c>
      <c r="I8" s="120">
        <f t="shared" ref="I8:I48" si="2">H8*100/G8</f>
        <v>2.0696963580264716</v>
      </c>
      <c r="J8" s="123">
        <f t="shared" ref="J8" si="3">G8*57/100</f>
        <v>6325449.5999999996</v>
      </c>
      <c r="K8" s="124">
        <f>SUM(K9:K49)</f>
        <v>120000</v>
      </c>
      <c r="L8" s="120">
        <f>SUM(L9:L49)</f>
        <v>119998.3</v>
      </c>
      <c r="M8" s="120">
        <f t="shared" ref="M8:M49" si="4">L8*100/K8</f>
        <v>99.998583333333329</v>
      </c>
      <c r="N8" s="123">
        <f t="shared" ref="N8" si="5">K8*57/100</f>
        <v>68400</v>
      </c>
      <c r="O8" s="124">
        <f t="shared" ref="O8:P49" si="6">C8+G8+K8</f>
        <v>19759829.18</v>
      </c>
      <c r="P8" s="120">
        <f t="shared" si="6"/>
        <v>8884200.620000001</v>
      </c>
      <c r="Q8" s="120">
        <f t="shared" ref="Q8:Q17" si="7">P8*100/O8</f>
        <v>44.960918128746705</v>
      </c>
      <c r="R8" s="17">
        <f t="shared" ref="R8" si="8">O8*57/100</f>
        <v>11263102.6326</v>
      </c>
      <c r="S8" s="35"/>
    </row>
    <row r="9" spans="1:20">
      <c r="A9" s="18" t="s">
        <v>59</v>
      </c>
      <c r="B9" s="11" t="s">
        <v>125</v>
      </c>
      <c r="C9" s="20">
        <v>547030</v>
      </c>
      <c r="D9" s="21">
        <v>547022.37</v>
      </c>
      <c r="E9" s="21">
        <f t="shared" si="0"/>
        <v>99.998605195327499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547030</v>
      </c>
      <c r="P9" s="21">
        <f t="shared" si="6"/>
        <v>547022.37</v>
      </c>
      <c r="Q9" s="21">
        <f t="shared" si="7"/>
        <v>99.998605195327499</v>
      </c>
      <c r="R9" s="12"/>
      <c r="S9" s="32"/>
    </row>
    <row r="10" spans="1:20">
      <c r="A10" s="18" t="s">
        <v>60</v>
      </c>
      <c r="B10" s="11" t="s">
        <v>126</v>
      </c>
      <c r="C10" s="20">
        <v>50000</v>
      </c>
      <c r="D10" s="21">
        <v>50000</v>
      </c>
      <c r="E10" s="21">
        <f t="shared" si="0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50000</v>
      </c>
      <c r="P10" s="21">
        <f t="shared" si="6"/>
        <v>50000</v>
      </c>
      <c r="Q10" s="21">
        <f t="shared" si="7"/>
        <v>100</v>
      </c>
      <c r="R10" s="12"/>
      <c r="S10" s="32"/>
    </row>
    <row r="11" spans="1:20">
      <c r="A11" s="18" t="s">
        <v>61</v>
      </c>
      <c r="B11" s="11" t="s">
        <v>271</v>
      </c>
      <c r="C11" s="20">
        <v>103500</v>
      </c>
      <c r="D11" s="21">
        <v>103500</v>
      </c>
      <c r="E11" s="21">
        <f t="shared" si="0"/>
        <v>100</v>
      </c>
      <c r="F11" s="125"/>
      <c r="G11" s="20">
        <v>0</v>
      </c>
      <c r="H11" s="21">
        <v>0</v>
      </c>
      <c r="I11" s="21">
        <v>0</v>
      </c>
      <c r="J11" s="125"/>
      <c r="K11" s="20">
        <v>0</v>
      </c>
      <c r="L11" s="21">
        <v>0</v>
      </c>
      <c r="M11" s="21">
        <v>0</v>
      </c>
      <c r="N11" s="125"/>
      <c r="O11" s="20">
        <v>0</v>
      </c>
      <c r="P11" s="21">
        <v>0</v>
      </c>
      <c r="Q11" s="21">
        <v>0</v>
      </c>
      <c r="R11" s="12"/>
      <c r="S11" s="32"/>
    </row>
    <row r="12" spans="1:20">
      <c r="A12" s="18" t="s">
        <v>78</v>
      </c>
      <c r="B12" s="11" t="s">
        <v>113</v>
      </c>
      <c r="C12" s="20">
        <v>850000</v>
      </c>
      <c r="D12" s="21">
        <v>849748.85</v>
      </c>
      <c r="E12" s="21">
        <f t="shared" si="0"/>
        <v>99.970452941176475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850000</v>
      </c>
      <c r="P12" s="21">
        <f t="shared" si="6"/>
        <v>849748.85</v>
      </c>
      <c r="Q12" s="21">
        <f t="shared" si="7"/>
        <v>99.970452941176475</v>
      </c>
      <c r="R12" s="12"/>
      <c r="S12" s="32"/>
    </row>
    <row r="13" spans="1:20">
      <c r="A13" s="18" t="s">
        <v>76</v>
      </c>
      <c r="B13" s="11" t="s">
        <v>127</v>
      </c>
      <c r="C13" s="20">
        <v>5130</v>
      </c>
      <c r="D13" s="21"/>
      <c r="E13" s="21">
        <f t="shared" si="0"/>
        <v>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5130</v>
      </c>
      <c r="P13" s="21">
        <f t="shared" si="6"/>
        <v>0</v>
      </c>
      <c r="Q13" s="21">
        <f t="shared" si="7"/>
        <v>0</v>
      </c>
      <c r="R13" s="12"/>
      <c r="S13" s="32"/>
    </row>
    <row r="14" spans="1:20" ht="31.5">
      <c r="A14" s="18" t="s">
        <v>77</v>
      </c>
      <c r="B14" s="11" t="s">
        <v>167</v>
      </c>
      <c r="C14" s="20">
        <v>50000</v>
      </c>
      <c r="D14" s="21">
        <v>50000</v>
      </c>
      <c r="E14" s="21">
        <f>D14*100/C14</f>
        <v>100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50000</v>
      </c>
      <c r="P14" s="21">
        <f t="shared" si="6"/>
        <v>50000</v>
      </c>
      <c r="Q14" s="21">
        <f t="shared" si="7"/>
        <v>100</v>
      </c>
      <c r="R14" s="12"/>
      <c r="S14" s="32"/>
    </row>
    <row r="15" spans="1:20">
      <c r="A15" s="18" t="s">
        <v>79</v>
      </c>
      <c r="B15" s="24" t="s">
        <v>298</v>
      </c>
      <c r="C15" s="20">
        <v>7000</v>
      </c>
      <c r="D15" s="21">
        <v>7000</v>
      </c>
      <c r="E15" s="21">
        <f>D15*100/C15</f>
        <v>100</v>
      </c>
      <c r="F15" s="125"/>
      <c r="G15" s="20"/>
      <c r="H15" s="21"/>
      <c r="I15" s="21"/>
      <c r="J15" s="125"/>
      <c r="K15" s="20"/>
      <c r="L15" s="21"/>
      <c r="M15" s="21"/>
      <c r="N15" s="125"/>
      <c r="O15" s="20"/>
      <c r="P15" s="21"/>
      <c r="Q15" s="21"/>
      <c r="R15" s="12"/>
      <c r="S15" s="32"/>
    </row>
    <row r="16" spans="1:20">
      <c r="A16" s="18" t="s">
        <v>80</v>
      </c>
      <c r="B16" s="11" t="s">
        <v>130</v>
      </c>
      <c r="C16" s="20">
        <v>2192400</v>
      </c>
      <c r="D16" s="21">
        <v>2192400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6"/>
        <v>2192400</v>
      </c>
      <c r="P16" s="21">
        <f t="shared" si="6"/>
        <v>2192400</v>
      </c>
      <c r="Q16" s="21">
        <f t="shared" si="7"/>
        <v>100</v>
      </c>
      <c r="R16" s="12"/>
      <c r="S16" s="32"/>
    </row>
    <row r="17" spans="1:19">
      <c r="A17" s="18" t="s">
        <v>81</v>
      </c>
      <c r="B17" s="11" t="s">
        <v>131</v>
      </c>
      <c r="C17" s="20">
        <v>46000</v>
      </c>
      <c r="D17" s="21">
        <v>44198.7</v>
      </c>
      <c r="E17" s="21">
        <f t="shared" si="0"/>
        <v>96.084130434782608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6"/>
        <v>46000</v>
      </c>
      <c r="P17" s="21">
        <f t="shared" si="6"/>
        <v>44198.7</v>
      </c>
      <c r="Q17" s="21">
        <f t="shared" si="7"/>
        <v>96.084130434782608</v>
      </c>
      <c r="R17" s="12"/>
      <c r="S17" s="32"/>
    </row>
    <row r="18" spans="1:19">
      <c r="A18" s="18" t="s">
        <v>82</v>
      </c>
      <c r="B18" s="11" t="s">
        <v>133</v>
      </c>
      <c r="C18" s="20">
        <v>144000</v>
      </c>
      <c r="D18" s="21">
        <v>144000</v>
      </c>
      <c r="E18" s="21">
        <f t="shared" si="0"/>
        <v>100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6"/>
        <v>144000</v>
      </c>
      <c r="P18" s="21">
        <f t="shared" si="6"/>
        <v>144000</v>
      </c>
      <c r="Q18" s="21">
        <f t="shared" ref="Q18:Q49" si="9">P18*100/O18</f>
        <v>100</v>
      </c>
      <c r="R18" s="12"/>
      <c r="S18" s="32"/>
    </row>
    <row r="19" spans="1:19">
      <c r="A19" s="18" t="s">
        <v>83</v>
      </c>
      <c r="B19" s="11" t="s">
        <v>134</v>
      </c>
      <c r="C19" s="20">
        <v>360000</v>
      </c>
      <c r="D19" s="21">
        <v>360000</v>
      </c>
      <c r="E19" s="21">
        <f t="shared" ref="E19:E36" si="10">D19*100/C19</f>
        <v>100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6"/>
        <v>360000</v>
      </c>
      <c r="P19" s="21">
        <f t="shared" si="6"/>
        <v>360000</v>
      </c>
      <c r="Q19" s="21">
        <f t="shared" si="9"/>
        <v>100</v>
      </c>
      <c r="R19" s="12"/>
      <c r="S19" s="32"/>
    </row>
    <row r="20" spans="1:19">
      <c r="A20" s="18" t="s">
        <v>84</v>
      </c>
      <c r="B20" s="24" t="s">
        <v>273</v>
      </c>
      <c r="C20" s="20">
        <v>5130</v>
      </c>
      <c r="D20" s="21">
        <v>5130</v>
      </c>
      <c r="E20" s="21">
        <f t="shared" si="10"/>
        <v>100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ref="O20" si="11">C20+G20+K20</f>
        <v>5130</v>
      </c>
      <c r="P20" s="21">
        <f t="shared" ref="P20" si="12">D20+H20+L20</f>
        <v>5130</v>
      </c>
      <c r="Q20" s="21">
        <f t="shared" ref="Q20" si="13">P20*100/O20</f>
        <v>100</v>
      </c>
      <c r="R20" s="12"/>
      <c r="S20" s="32"/>
    </row>
    <row r="21" spans="1:19">
      <c r="A21" s="18" t="s">
        <v>85</v>
      </c>
      <c r="B21" s="11" t="s">
        <v>135</v>
      </c>
      <c r="C21" s="20">
        <v>83519</v>
      </c>
      <c r="D21" s="21">
        <v>83518.490000000005</v>
      </c>
      <c r="E21" s="21">
        <f t="shared" si="10"/>
        <v>99.999389360504807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6"/>
        <v>83519</v>
      </c>
      <c r="P21" s="21">
        <f t="shared" si="6"/>
        <v>83518.490000000005</v>
      </c>
      <c r="Q21" s="21">
        <f t="shared" si="9"/>
        <v>99.999389360504807</v>
      </c>
      <c r="R21" s="12"/>
      <c r="S21" s="32"/>
    </row>
    <row r="22" spans="1:19">
      <c r="B22" s="11" t="s">
        <v>136</v>
      </c>
      <c r="C22" s="20">
        <v>5205</v>
      </c>
      <c r="D22" s="21">
        <v>5205</v>
      </c>
      <c r="E22" s="21">
        <f t="shared" si="10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6"/>
        <v>5205</v>
      </c>
      <c r="P22" s="21">
        <f t="shared" si="6"/>
        <v>5205</v>
      </c>
      <c r="Q22" s="21">
        <f t="shared" si="9"/>
        <v>100</v>
      </c>
      <c r="R22" s="12"/>
      <c r="S22" s="32"/>
    </row>
    <row r="23" spans="1:19">
      <c r="A23" s="18" t="s">
        <v>86</v>
      </c>
      <c r="B23" s="11" t="s">
        <v>137</v>
      </c>
      <c r="C23" s="20">
        <v>203110</v>
      </c>
      <c r="D23" s="21">
        <v>203104.91</v>
      </c>
      <c r="E23" s="21">
        <f t="shared" si="10"/>
        <v>99.997493968785392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6"/>
        <v>203110</v>
      </c>
      <c r="P23" s="21">
        <f t="shared" si="6"/>
        <v>203104.91</v>
      </c>
      <c r="Q23" s="21">
        <f t="shared" si="9"/>
        <v>99.997493968785392</v>
      </c>
      <c r="R23" s="12"/>
      <c r="S23" s="32"/>
    </row>
    <row r="24" spans="1:19">
      <c r="A24" s="18" t="s">
        <v>88</v>
      </c>
      <c r="B24" s="11" t="s">
        <v>138</v>
      </c>
      <c r="C24" s="20">
        <v>41510</v>
      </c>
      <c r="D24" s="21">
        <v>40820</v>
      </c>
      <c r="E24" s="21">
        <f t="shared" si="10"/>
        <v>98.337749939773545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6"/>
        <v>41510</v>
      </c>
      <c r="P24" s="21">
        <f t="shared" si="6"/>
        <v>40820</v>
      </c>
      <c r="Q24" s="21">
        <f t="shared" si="9"/>
        <v>98.337749939773545</v>
      </c>
      <c r="R24" s="12"/>
      <c r="S24" s="32"/>
    </row>
    <row r="25" spans="1:19">
      <c r="A25" s="18" t="s">
        <v>152</v>
      </c>
      <c r="B25" s="11" t="s">
        <v>139</v>
      </c>
      <c r="C25" s="20">
        <v>4990</v>
      </c>
      <c r="D25" s="21">
        <v>4990</v>
      </c>
      <c r="E25" s="21">
        <f t="shared" si="1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6"/>
        <v>4990</v>
      </c>
      <c r="P25" s="21">
        <f t="shared" si="6"/>
        <v>4990</v>
      </c>
      <c r="Q25" s="21">
        <f t="shared" si="9"/>
        <v>100</v>
      </c>
      <c r="R25" s="12"/>
      <c r="S25" s="32"/>
    </row>
    <row r="26" spans="1:19">
      <c r="A26" s="18" t="s">
        <v>153</v>
      </c>
      <c r="B26" s="11" t="s">
        <v>140</v>
      </c>
      <c r="C26" s="20">
        <v>100000</v>
      </c>
      <c r="D26" s="21">
        <v>99910</v>
      </c>
      <c r="E26" s="21">
        <f t="shared" si="10"/>
        <v>99.91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6"/>
        <v>100000</v>
      </c>
      <c r="P26" s="21">
        <f t="shared" si="6"/>
        <v>99910</v>
      </c>
      <c r="Q26" s="21">
        <f t="shared" si="9"/>
        <v>99.91</v>
      </c>
      <c r="R26" s="12"/>
      <c r="S26" s="32"/>
    </row>
    <row r="27" spans="1:19">
      <c r="A27" s="18" t="s">
        <v>154</v>
      </c>
      <c r="B27" s="11" t="s">
        <v>141</v>
      </c>
      <c r="C27" s="20">
        <v>26500</v>
      </c>
      <c r="D27" s="21">
        <v>26460.01</v>
      </c>
      <c r="E27" s="21">
        <f t="shared" si="10"/>
        <v>99.849094339622638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6"/>
        <v>26500</v>
      </c>
      <c r="P27" s="21">
        <f t="shared" si="6"/>
        <v>26460.01</v>
      </c>
      <c r="Q27" s="21">
        <f t="shared" si="9"/>
        <v>99.849094339622638</v>
      </c>
      <c r="R27" s="12"/>
      <c r="S27" s="32"/>
    </row>
    <row r="28" spans="1:19">
      <c r="A28" s="18" t="s">
        <v>155</v>
      </c>
      <c r="B28" s="11" t="s">
        <v>142</v>
      </c>
      <c r="C28" s="20">
        <v>3483</v>
      </c>
      <c r="D28" s="21">
        <v>3483</v>
      </c>
      <c r="E28" s="21">
        <f t="shared" si="10"/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6"/>
        <v>3483</v>
      </c>
      <c r="P28" s="21">
        <f t="shared" si="6"/>
        <v>3483</v>
      </c>
      <c r="Q28" s="21">
        <f t="shared" si="9"/>
        <v>100</v>
      </c>
      <c r="R28" s="12"/>
      <c r="S28" s="32"/>
    </row>
    <row r="29" spans="1:19">
      <c r="A29" s="18" t="s">
        <v>156</v>
      </c>
      <c r="B29" s="11" t="s">
        <v>143</v>
      </c>
      <c r="C29" s="20">
        <v>174810.18</v>
      </c>
      <c r="D29" s="21">
        <v>174810.18</v>
      </c>
      <c r="E29" s="21">
        <f t="shared" si="10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6"/>
        <v>174810.18</v>
      </c>
      <c r="P29" s="21">
        <f t="shared" si="6"/>
        <v>174810.18</v>
      </c>
      <c r="Q29" s="21">
        <f t="shared" si="9"/>
        <v>100</v>
      </c>
      <c r="R29" s="12"/>
      <c r="S29" s="32"/>
    </row>
    <row r="30" spans="1:19">
      <c r="A30" s="18" t="s">
        <v>157</v>
      </c>
      <c r="B30" s="11" t="s">
        <v>145</v>
      </c>
      <c r="C30" s="20">
        <v>18172</v>
      </c>
      <c r="D30" s="21">
        <v>18171.29</v>
      </c>
      <c r="E30" s="21">
        <f t="shared" si="10"/>
        <v>99.996092890160682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6"/>
        <v>18172</v>
      </c>
      <c r="P30" s="21">
        <f t="shared" si="6"/>
        <v>18171.29</v>
      </c>
      <c r="Q30" s="21">
        <f t="shared" si="9"/>
        <v>99.996092890160682</v>
      </c>
      <c r="R30" s="12"/>
      <c r="S30" s="32"/>
    </row>
    <row r="31" spans="1:19">
      <c r="A31" s="18" t="s">
        <v>158</v>
      </c>
      <c r="B31" s="11" t="s">
        <v>146</v>
      </c>
      <c r="C31" s="20">
        <v>109234</v>
      </c>
      <c r="D31" s="21">
        <v>109234</v>
      </c>
      <c r="E31" s="21">
        <f t="shared" si="10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6"/>
        <v>109234</v>
      </c>
      <c r="P31" s="21">
        <f t="shared" si="6"/>
        <v>109234</v>
      </c>
      <c r="Q31" s="21">
        <f t="shared" si="9"/>
        <v>100</v>
      </c>
      <c r="R31" s="12"/>
      <c r="S31" s="32"/>
    </row>
    <row r="32" spans="1:19">
      <c r="A32" s="18" t="s">
        <v>159</v>
      </c>
      <c r="B32" s="11" t="s">
        <v>147</v>
      </c>
      <c r="C32" s="20">
        <v>30816</v>
      </c>
      <c r="D32" s="21">
        <v>30816</v>
      </c>
      <c r="E32" s="21">
        <f t="shared" si="10"/>
        <v>100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6"/>
        <v>30816</v>
      </c>
      <c r="P32" s="21">
        <f t="shared" si="6"/>
        <v>30816</v>
      </c>
      <c r="Q32" s="21">
        <f t="shared" si="9"/>
        <v>100</v>
      </c>
      <c r="R32" s="12"/>
      <c r="S32" s="32"/>
    </row>
    <row r="33" spans="1:19">
      <c r="A33" s="18" t="s">
        <v>160</v>
      </c>
      <c r="B33" s="11" t="s">
        <v>122</v>
      </c>
      <c r="C33" s="20">
        <v>1288870</v>
      </c>
      <c r="D33" s="21">
        <v>1288870</v>
      </c>
      <c r="E33" s="21">
        <f t="shared" si="10"/>
        <v>100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6"/>
        <v>1288870</v>
      </c>
      <c r="P33" s="21">
        <f t="shared" si="6"/>
        <v>1288870</v>
      </c>
      <c r="Q33" s="21">
        <f t="shared" si="9"/>
        <v>100</v>
      </c>
      <c r="R33" s="12"/>
      <c r="S33" s="32"/>
    </row>
    <row r="34" spans="1:19">
      <c r="A34" s="18" t="s">
        <v>161</v>
      </c>
      <c r="B34" s="11" t="s">
        <v>73</v>
      </c>
      <c r="C34" s="20">
        <v>114300</v>
      </c>
      <c r="D34" s="21">
        <v>114300</v>
      </c>
      <c r="E34" s="21">
        <f t="shared" si="10"/>
        <v>100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6"/>
        <v>114300</v>
      </c>
      <c r="P34" s="21">
        <f t="shared" si="6"/>
        <v>114300</v>
      </c>
      <c r="Q34" s="21">
        <f t="shared" si="9"/>
        <v>100</v>
      </c>
      <c r="R34" s="12"/>
      <c r="S34" s="32"/>
    </row>
    <row r="35" spans="1:19" ht="31.5">
      <c r="A35" s="18" t="s">
        <v>162</v>
      </c>
      <c r="B35" s="11" t="s">
        <v>107</v>
      </c>
      <c r="C35" s="20">
        <v>96000</v>
      </c>
      <c r="D35" s="21">
        <v>95990</v>
      </c>
      <c r="E35" s="21">
        <f t="shared" si="10"/>
        <v>99.989583333333329</v>
      </c>
      <c r="F35" s="125"/>
      <c r="G35" s="20">
        <v>0</v>
      </c>
      <c r="H35" s="21">
        <v>0</v>
      </c>
      <c r="I35" s="21">
        <v>0</v>
      </c>
      <c r="J35" s="125">
        <v>0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6"/>
        <v>96000</v>
      </c>
      <c r="P35" s="21">
        <f t="shared" si="6"/>
        <v>95990</v>
      </c>
      <c r="Q35" s="21">
        <f t="shared" si="9"/>
        <v>99.989583333333329</v>
      </c>
      <c r="R35" s="12"/>
      <c r="S35" s="32"/>
    </row>
    <row r="36" spans="1:19">
      <c r="A36" s="18" t="s">
        <v>163</v>
      </c>
      <c r="B36" s="11" t="s">
        <v>150</v>
      </c>
      <c r="C36" s="20">
        <v>1881840</v>
      </c>
      <c r="D36" s="21">
        <v>1881839.52</v>
      </c>
      <c r="E36" s="21">
        <f t="shared" si="10"/>
        <v>99.999974493049351</v>
      </c>
      <c r="F36" s="125"/>
      <c r="G36" s="20">
        <v>0</v>
      </c>
      <c r="H36" s="21">
        <v>0</v>
      </c>
      <c r="I36" s="21">
        <v>0</v>
      </c>
      <c r="J36" s="125">
        <v>0</v>
      </c>
      <c r="K36" s="20">
        <v>0</v>
      </c>
      <c r="L36" s="21">
        <v>0</v>
      </c>
      <c r="M36" s="21">
        <v>0</v>
      </c>
      <c r="N36" s="125">
        <v>0</v>
      </c>
      <c r="O36" s="20">
        <f t="shared" si="6"/>
        <v>1881840</v>
      </c>
      <c r="P36" s="21">
        <f t="shared" si="6"/>
        <v>1881839.52</v>
      </c>
      <c r="Q36" s="21">
        <f t="shared" si="9"/>
        <v>99.999974493049351</v>
      </c>
      <c r="R36" s="12"/>
      <c r="S36" s="32"/>
    </row>
    <row r="37" spans="1:19">
      <c r="A37" s="18" t="s">
        <v>164</v>
      </c>
      <c r="B37" s="11" t="s">
        <v>65</v>
      </c>
      <c r="C37" s="20">
        <v>0</v>
      </c>
      <c r="D37" s="21">
        <v>0</v>
      </c>
      <c r="E37" s="21">
        <v>0</v>
      </c>
      <c r="F37" s="125">
        <v>0</v>
      </c>
      <c r="G37" s="20">
        <v>30000</v>
      </c>
      <c r="H37" s="21">
        <v>30000</v>
      </c>
      <c r="I37" s="21">
        <f t="shared" si="2"/>
        <v>100</v>
      </c>
      <c r="J37" s="125"/>
      <c r="K37" s="20">
        <v>0</v>
      </c>
      <c r="L37" s="21">
        <v>0</v>
      </c>
      <c r="M37" s="21">
        <v>0</v>
      </c>
      <c r="N37" s="125">
        <v>0</v>
      </c>
      <c r="O37" s="20">
        <f t="shared" si="6"/>
        <v>30000</v>
      </c>
      <c r="P37" s="21">
        <f t="shared" si="6"/>
        <v>30000</v>
      </c>
      <c r="Q37" s="21">
        <f t="shared" si="9"/>
        <v>100</v>
      </c>
      <c r="R37" s="12"/>
      <c r="S37" s="32"/>
    </row>
    <row r="38" spans="1:19">
      <c r="A38" s="18" t="s">
        <v>165</v>
      </c>
      <c r="B38" s="11" t="s">
        <v>75</v>
      </c>
      <c r="C38" s="20">
        <v>0</v>
      </c>
      <c r="D38" s="21">
        <v>0</v>
      </c>
      <c r="E38" s="21">
        <v>0</v>
      </c>
      <c r="F38" s="125">
        <v>0</v>
      </c>
      <c r="G38" s="20">
        <v>24000</v>
      </c>
      <c r="H38" s="21">
        <v>24000</v>
      </c>
      <c r="I38" s="21">
        <f t="shared" si="2"/>
        <v>100</v>
      </c>
      <c r="J38" s="125"/>
      <c r="K38" s="20">
        <v>0</v>
      </c>
      <c r="L38" s="21">
        <v>0</v>
      </c>
      <c r="M38" s="21">
        <v>0</v>
      </c>
      <c r="N38" s="125">
        <v>0</v>
      </c>
      <c r="O38" s="20">
        <f t="shared" si="6"/>
        <v>24000</v>
      </c>
      <c r="P38" s="21">
        <f t="shared" si="6"/>
        <v>24000</v>
      </c>
      <c r="Q38" s="21">
        <f t="shared" si="9"/>
        <v>100</v>
      </c>
      <c r="R38" s="12"/>
      <c r="S38" s="32"/>
    </row>
    <row r="39" spans="1:19">
      <c r="A39" s="18" t="s">
        <v>166</v>
      </c>
      <c r="B39" s="11" t="s">
        <v>120</v>
      </c>
      <c r="C39" s="20">
        <v>0</v>
      </c>
      <c r="D39" s="21">
        <v>0</v>
      </c>
      <c r="E39" s="21">
        <v>0</v>
      </c>
      <c r="F39" s="125">
        <v>0</v>
      </c>
      <c r="G39" s="20">
        <v>8000</v>
      </c>
      <c r="H39" s="21">
        <v>8000</v>
      </c>
      <c r="I39" s="21">
        <f t="shared" si="2"/>
        <v>100</v>
      </c>
      <c r="J39" s="125"/>
      <c r="K39" s="20">
        <v>0</v>
      </c>
      <c r="L39" s="21">
        <v>0</v>
      </c>
      <c r="M39" s="21">
        <v>0</v>
      </c>
      <c r="N39" s="125">
        <v>0</v>
      </c>
      <c r="O39" s="20">
        <f t="shared" si="6"/>
        <v>8000</v>
      </c>
      <c r="P39" s="21">
        <f t="shared" si="6"/>
        <v>8000</v>
      </c>
      <c r="Q39" s="21">
        <f t="shared" si="9"/>
        <v>100</v>
      </c>
      <c r="R39" s="12"/>
      <c r="S39" s="32"/>
    </row>
    <row r="40" spans="1:19">
      <c r="A40" s="18" t="s">
        <v>178</v>
      </c>
      <c r="B40" s="11" t="s">
        <v>172</v>
      </c>
      <c r="C40" s="20">
        <v>0</v>
      </c>
      <c r="D40" s="21">
        <v>0</v>
      </c>
      <c r="E40" s="21">
        <v>0</v>
      </c>
      <c r="F40" s="125">
        <v>0</v>
      </c>
      <c r="G40" s="20">
        <v>7500</v>
      </c>
      <c r="H40" s="21">
        <v>7500</v>
      </c>
      <c r="I40" s="21">
        <f t="shared" si="2"/>
        <v>100</v>
      </c>
      <c r="J40" s="125"/>
      <c r="K40" s="20">
        <v>0</v>
      </c>
      <c r="L40" s="21">
        <v>0</v>
      </c>
      <c r="M40" s="21">
        <v>0</v>
      </c>
      <c r="N40" s="125">
        <v>0</v>
      </c>
      <c r="O40" s="20">
        <f t="shared" si="6"/>
        <v>7500</v>
      </c>
      <c r="P40" s="21">
        <f t="shared" si="6"/>
        <v>7500</v>
      </c>
      <c r="Q40" s="21">
        <f t="shared" si="9"/>
        <v>100</v>
      </c>
      <c r="R40" s="12"/>
      <c r="S40" s="32"/>
    </row>
    <row r="41" spans="1:19">
      <c r="A41" s="18" t="s">
        <v>179</v>
      </c>
      <c r="B41" s="11" t="s">
        <v>173</v>
      </c>
      <c r="C41" s="20">
        <v>0</v>
      </c>
      <c r="D41" s="21">
        <v>0</v>
      </c>
      <c r="E41" s="21">
        <v>0</v>
      </c>
      <c r="F41" s="125">
        <v>0</v>
      </c>
      <c r="G41" s="20">
        <v>5200</v>
      </c>
      <c r="H41" s="21">
        <v>5200</v>
      </c>
      <c r="I41" s="21">
        <f t="shared" si="2"/>
        <v>100</v>
      </c>
      <c r="J41" s="125"/>
      <c r="K41" s="20">
        <v>0</v>
      </c>
      <c r="L41" s="21">
        <v>0</v>
      </c>
      <c r="M41" s="21">
        <v>0</v>
      </c>
      <c r="N41" s="125">
        <v>0</v>
      </c>
      <c r="O41" s="20">
        <f t="shared" si="6"/>
        <v>5200</v>
      </c>
      <c r="P41" s="21">
        <f t="shared" si="6"/>
        <v>5200</v>
      </c>
      <c r="Q41" s="21">
        <f t="shared" si="9"/>
        <v>100</v>
      </c>
      <c r="R41" s="12"/>
      <c r="S41" s="32"/>
    </row>
    <row r="42" spans="1:19">
      <c r="A42" s="18" t="s">
        <v>180</v>
      </c>
      <c r="B42" s="11" t="s">
        <v>69</v>
      </c>
      <c r="C42" s="20">
        <v>0</v>
      </c>
      <c r="D42" s="21">
        <v>0</v>
      </c>
      <c r="E42" s="21">
        <v>0</v>
      </c>
      <c r="F42" s="125">
        <v>0</v>
      </c>
      <c r="G42" s="20">
        <v>9180</v>
      </c>
      <c r="H42" s="21">
        <v>9180</v>
      </c>
      <c r="I42" s="21">
        <f t="shared" si="2"/>
        <v>100</v>
      </c>
      <c r="J42" s="125"/>
      <c r="K42" s="20">
        <v>0</v>
      </c>
      <c r="L42" s="21">
        <v>0</v>
      </c>
      <c r="M42" s="21">
        <v>0</v>
      </c>
      <c r="N42" s="125">
        <v>0</v>
      </c>
      <c r="O42" s="20">
        <f t="shared" si="6"/>
        <v>9180</v>
      </c>
      <c r="P42" s="21">
        <f t="shared" si="6"/>
        <v>9180</v>
      </c>
      <c r="Q42" s="21">
        <f t="shared" si="9"/>
        <v>100</v>
      </c>
      <c r="R42" s="12"/>
      <c r="S42" s="32"/>
    </row>
    <row r="43" spans="1:19">
      <c r="A43" s="18" t="s">
        <v>181</v>
      </c>
      <c r="B43" s="11" t="s">
        <v>70</v>
      </c>
      <c r="C43" s="20">
        <v>0</v>
      </c>
      <c r="D43" s="21">
        <v>0</v>
      </c>
      <c r="E43" s="21">
        <v>0</v>
      </c>
      <c r="F43" s="125">
        <v>0</v>
      </c>
      <c r="G43" s="20">
        <v>29000</v>
      </c>
      <c r="H43" s="21">
        <v>29000</v>
      </c>
      <c r="I43" s="21">
        <f t="shared" si="2"/>
        <v>100</v>
      </c>
      <c r="J43" s="125"/>
      <c r="K43" s="20">
        <v>0</v>
      </c>
      <c r="L43" s="21">
        <v>0</v>
      </c>
      <c r="M43" s="21">
        <v>0</v>
      </c>
      <c r="N43" s="125">
        <v>0</v>
      </c>
      <c r="O43" s="20">
        <f t="shared" si="6"/>
        <v>29000</v>
      </c>
      <c r="P43" s="21">
        <f t="shared" si="6"/>
        <v>29000</v>
      </c>
      <c r="Q43" s="21">
        <f t="shared" si="9"/>
        <v>100</v>
      </c>
      <c r="R43" s="12"/>
      <c r="S43" s="32"/>
    </row>
    <row r="44" spans="1:19">
      <c r="A44" s="18" t="s">
        <v>182</v>
      </c>
      <c r="B44" s="11" t="s">
        <v>174</v>
      </c>
      <c r="C44" s="20">
        <v>0</v>
      </c>
      <c r="D44" s="21">
        <v>0</v>
      </c>
      <c r="E44" s="21">
        <v>0</v>
      </c>
      <c r="F44" s="125">
        <v>0</v>
      </c>
      <c r="G44" s="20">
        <v>30300</v>
      </c>
      <c r="H44" s="21">
        <v>30300</v>
      </c>
      <c r="I44" s="21">
        <f t="shared" si="2"/>
        <v>100</v>
      </c>
      <c r="J44" s="125"/>
      <c r="K44" s="20">
        <v>0</v>
      </c>
      <c r="L44" s="21">
        <v>0</v>
      </c>
      <c r="M44" s="21">
        <v>0</v>
      </c>
      <c r="N44" s="125">
        <v>0</v>
      </c>
      <c r="O44" s="20">
        <f t="shared" si="6"/>
        <v>30300</v>
      </c>
      <c r="P44" s="21">
        <f t="shared" si="6"/>
        <v>30300</v>
      </c>
      <c r="Q44" s="21">
        <f t="shared" si="9"/>
        <v>100</v>
      </c>
      <c r="R44" s="12"/>
      <c r="S44" s="32"/>
    </row>
    <row r="45" spans="1:19">
      <c r="A45" s="18" t="s">
        <v>183</v>
      </c>
      <c r="B45" s="11" t="s">
        <v>116</v>
      </c>
      <c r="C45" s="20">
        <v>0</v>
      </c>
      <c r="D45" s="21">
        <v>0</v>
      </c>
      <c r="E45" s="21">
        <v>0</v>
      </c>
      <c r="F45" s="125">
        <v>0</v>
      </c>
      <c r="G45" s="20">
        <v>13000</v>
      </c>
      <c r="H45" s="21">
        <v>13000</v>
      </c>
      <c r="I45" s="21">
        <f t="shared" si="2"/>
        <v>100</v>
      </c>
      <c r="J45" s="125"/>
      <c r="K45" s="20">
        <v>0</v>
      </c>
      <c r="L45" s="21">
        <v>0</v>
      </c>
      <c r="M45" s="21">
        <v>0</v>
      </c>
      <c r="N45" s="125">
        <v>0</v>
      </c>
      <c r="O45" s="20">
        <f t="shared" si="6"/>
        <v>13000</v>
      </c>
      <c r="P45" s="21">
        <f t="shared" si="6"/>
        <v>13000</v>
      </c>
      <c r="Q45" s="21">
        <f t="shared" si="9"/>
        <v>100</v>
      </c>
      <c r="R45" s="12"/>
      <c r="S45" s="32"/>
    </row>
    <row r="46" spans="1:19">
      <c r="A46" s="18" t="s">
        <v>184</v>
      </c>
      <c r="B46" s="11" t="s">
        <v>175</v>
      </c>
      <c r="C46" s="20">
        <v>0</v>
      </c>
      <c r="D46" s="21">
        <v>0</v>
      </c>
      <c r="E46" s="21">
        <v>0</v>
      </c>
      <c r="F46" s="125">
        <v>0</v>
      </c>
      <c r="G46" s="20">
        <v>23000</v>
      </c>
      <c r="H46" s="21">
        <v>23000</v>
      </c>
      <c r="I46" s="21">
        <f t="shared" si="2"/>
        <v>100</v>
      </c>
      <c r="J46" s="125"/>
      <c r="K46" s="20">
        <v>0</v>
      </c>
      <c r="L46" s="21">
        <v>0</v>
      </c>
      <c r="M46" s="21">
        <v>0</v>
      </c>
      <c r="N46" s="125">
        <v>0</v>
      </c>
      <c r="O46" s="20">
        <f t="shared" si="6"/>
        <v>23000</v>
      </c>
      <c r="P46" s="21">
        <f t="shared" si="6"/>
        <v>23000</v>
      </c>
      <c r="Q46" s="21">
        <f t="shared" si="9"/>
        <v>100</v>
      </c>
      <c r="R46" s="12"/>
      <c r="S46" s="32"/>
    </row>
    <row r="47" spans="1:19">
      <c r="A47" s="18" t="s">
        <v>185</v>
      </c>
      <c r="B47" s="11" t="s">
        <v>176</v>
      </c>
      <c r="C47" s="20">
        <v>0</v>
      </c>
      <c r="D47" s="21">
        <v>0</v>
      </c>
      <c r="E47" s="21">
        <v>0</v>
      </c>
      <c r="F47" s="125">
        <v>0</v>
      </c>
      <c r="G47" s="20">
        <v>50500</v>
      </c>
      <c r="H47" s="21">
        <v>50500</v>
      </c>
      <c r="I47" s="21">
        <f t="shared" si="2"/>
        <v>100</v>
      </c>
      <c r="J47" s="125"/>
      <c r="K47" s="20">
        <v>0</v>
      </c>
      <c r="L47" s="21">
        <v>0</v>
      </c>
      <c r="M47" s="21">
        <v>0</v>
      </c>
      <c r="N47" s="125">
        <v>0</v>
      </c>
      <c r="O47" s="20">
        <f t="shared" si="6"/>
        <v>50500</v>
      </c>
      <c r="P47" s="21">
        <f t="shared" si="6"/>
        <v>50500</v>
      </c>
      <c r="Q47" s="21">
        <f t="shared" si="9"/>
        <v>100</v>
      </c>
      <c r="R47" s="12"/>
      <c r="S47" s="32"/>
    </row>
    <row r="48" spans="1:19">
      <c r="A48" s="18" t="s">
        <v>272</v>
      </c>
      <c r="B48" s="11" t="s">
        <v>177</v>
      </c>
      <c r="C48" s="20">
        <v>0</v>
      </c>
      <c r="D48" s="21">
        <v>0</v>
      </c>
      <c r="E48" s="21">
        <v>0</v>
      </c>
      <c r="F48" s="125">
        <v>0</v>
      </c>
      <c r="G48" s="20">
        <v>10867600</v>
      </c>
      <c r="H48" s="21">
        <v>0</v>
      </c>
      <c r="I48" s="21">
        <f t="shared" si="2"/>
        <v>0</v>
      </c>
      <c r="J48" s="125"/>
      <c r="K48" s="20">
        <v>0</v>
      </c>
      <c r="L48" s="21">
        <v>0</v>
      </c>
      <c r="M48" s="21">
        <v>0</v>
      </c>
      <c r="N48" s="125">
        <v>0</v>
      </c>
      <c r="O48" s="20">
        <f t="shared" si="6"/>
        <v>10867600</v>
      </c>
      <c r="P48" s="21">
        <f t="shared" si="6"/>
        <v>0</v>
      </c>
      <c r="Q48" s="21">
        <f t="shared" si="9"/>
        <v>0</v>
      </c>
      <c r="R48" s="12"/>
      <c r="S48" s="32"/>
    </row>
    <row r="49" spans="1:19" ht="31.5">
      <c r="A49" s="18" t="s">
        <v>275</v>
      </c>
      <c r="B49" s="11" t="s">
        <v>151</v>
      </c>
      <c r="C49" s="20">
        <v>0</v>
      </c>
      <c r="D49" s="21">
        <v>0</v>
      </c>
      <c r="E49" s="21">
        <v>0</v>
      </c>
      <c r="F49" s="125">
        <v>0</v>
      </c>
      <c r="G49" s="20">
        <v>0</v>
      </c>
      <c r="H49" s="21">
        <v>0</v>
      </c>
      <c r="I49" s="21">
        <v>0</v>
      </c>
      <c r="J49" s="125">
        <v>0</v>
      </c>
      <c r="K49" s="20">
        <v>120000</v>
      </c>
      <c r="L49" s="21">
        <v>119998.3</v>
      </c>
      <c r="M49" s="21">
        <f t="shared" si="4"/>
        <v>99.998583333333329</v>
      </c>
      <c r="N49" s="125"/>
      <c r="O49" s="20">
        <f t="shared" si="6"/>
        <v>120000</v>
      </c>
      <c r="P49" s="21">
        <f t="shared" si="6"/>
        <v>119998.3</v>
      </c>
      <c r="Q49" s="21">
        <f t="shared" si="9"/>
        <v>99.998583333333329</v>
      </c>
      <c r="R49" s="12"/>
      <c r="S49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42"/>
  <sheetViews>
    <sheetView topLeftCell="A4" zoomScale="110" zoomScaleNormal="110" workbookViewId="0">
      <pane xSplit="2" ySplit="4" topLeftCell="C40" activePane="bottomRight" state="frozen"/>
      <selection activeCell="B23" sqref="B23"/>
      <selection pane="topRight" activeCell="B23" sqref="B23"/>
      <selection pane="bottomLeft" activeCell="B23" sqref="B23"/>
      <selection pane="bottomRight" activeCell="K42" sqref="K42:L42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17</v>
      </c>
      <c r="B8" s="10"/>
      <c r="C8" s="124">
        <f>SUM(C9:C42)</f>
        <v>9548246.1899999995</v>
      </c>
      <c r="D8" s="120">
        <f>SUM(D9:D42)</f>
        <v>9544183.5199999977</v>
      </c>
      <c r="E8" s="120">
        <f t="shared" ref="E8:E34" si="0">D8*100/C8</f>
        <v>99.957451138992866</v>
      </c>
      <c r="F8" s="123">
        <f t="shared" ref="F8" si="1">C8*57/100</f>
        <v>5442500.3282999992</v>
      </c>
      <c r="G8" s="124">
        <f>SUM(G9:G42)</f>
        <v>161470</v>
      </c>
      <c r="H8" s="120">
        <f>SUM(H9:H42)</f>
        <v>161470</v>
      </c>
      <c r="I8" s="120">
        <f t="shared" ref="I8" si="2">H8*100/G8</f>
        <v>100</v>
      </c>
      <c r="J8" s="123">
        <f t="shared" ref="J8" si="3">G8*57/100</f>
        <v>92037.9</v>
      </c>
      <c r="K8" s="124">
        <f>SUM(K9:K42)</f>
        <v>99980</v>
      </c>
      <c r="L8" s="120">
        <f>SUM(L9:L42)</f>
        <v>99980</v>
      </c>
      <c r="M8" s="120">
        <f t="shared" ref="M8" si="4">L8*100/K8</f>
        <v>100</v>
      </c>
      <c r="N8" s="123">
        <f t="shared" ref="N8" si="5">K8*57/100</f>
        <v>56988.6</v>
      </c>
      <c r="O8" s="124">
        <f t="shared" ref="O8:P15" si="6">C8+G8+K8</f>
        <v>9809696.1899999995</v>
      </c>
      <c r="P8" s="120">
        <f t="shared" si="6"/>
        <v>9805633.5199999977</v>
      </c>
      <c r="Q8" s="120">
        <f t="shared" ref="Q8:Q42" si="7">P8*100/O8</f>
        <v>99.958585159812159</v>
      </c>
      <c r="R8" s="17">
        <f t="shared" ref="R8" si="8">O8*57/100</f>
        <v>5591526.8282999992</v>
      </c>
      <c r="S8" s="35"/>
    </row>
    <row r="9" spans="1:20">
      <c r="A9" s="18" t="s">
        <v>59</v>
      </c>
      <c r="B9" s="11" t="s">
        <v>125</v>
      </c>
      <c r="C9" s="20">
        <v>734400</v>
      </c>
      <c r="D9" s="21">
        <v>733500</v>
      </c>
      <c r="E9" s="21">
        <f t="shared" si="0"/>
        <v>99.877450980392155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734400</v>
      </c>
      <c r="P9" s="21">
        <f t="shared" si="6"/>
        <v>733500</v>
      </c>
      <c r="Q9" s="21">
        <f t="shared" si="7"/>
        <v>99.877450980392155</v>
      </c>
      <c r="R9" s="12"/>
      <c r="S9" s="32"/>
    </row>
    <row r="10" spans="1:20">
      <c r="A10" s="18" t="s">
        <v>60</v>
      </c>
      <c r="B10" s="11" t="s">
        <v>126</v>
      </c>
      <c r="C10" s="20">
        <v>50000</v>
      </c>
      <c r="D10" s="21">
        <v>49250</v>
      </c>
      <c r="E10" s="21">
        <f t="shared" si="0"/>
        <v>98.5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50000</v>
      </c>
      <c r="P10" s="21">
        <f t="shared" si="6"/>
        <v>49250</v>
      </c>
      <c r="Q10" s="21">
        <f t="shared" si="7"/>
        <v>98.5</v>
      </c>
      <c r="R10" s="12"/>
      <c r="S10" s="32"/>
    </row>
    <row r="11" spans="1:20">
      <c r="A11" s="18" t="s">
        <v>61</v>
      </c>
      <c r="B11" s="11" t="s">
        <v>113</v>
      </c>
      <c r="C11" s="20">
        <v>750000</v>
      </c>
      <c r="D11" s="21">
        <v>749742.37</v>
      </c>
      <c r="E11" s="21">
        <f t="shared" si="0"/>
        <v>99.965649333333332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750000</v>
      </c>
      <c r="P11" s="21">
        <f t="shared" si="6"/>
        <v>749742.37</v>
      </c>
      <c r="Q11" s="21">
        <f t="shared" si="7"/>
        <v>99.965649333333332</v>
      </c>
      <c r="R11" s="12"/>
      <c r="S11" s="32"/>
    </row>
    <row r="12" spans="1:20" ht="31.5">
      <c r="A12" s="18" t="s">
        <v>78</v>
      </c>
      <c r="B12" s="11" t="s">
        <v>128</v>
      </c>
      <c r="C12" s="20">
        <v>49861</v>
      </c>
      <c r="D12" s="21">
        <v>49861</v>
      </c>
      <c r="E12" s="21">
        <f t="shared" si="0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49861</v>
      </c>
      <c r="P12" s="21">
        <f t="shared" si="6"/>
        <v>49861</v>
      </c>
      <c r="Q12" s="21">
        <f t="shared" si="7"/>
        <v>100</v>
      </c>
      <c r="R12" s="12"/>
      <c r="S12" s="32"/>
    </row>
    <row r="13" spans="1:20">
      <c r="A13" s="18" t="s">
        <v>76</v>
      </c>
      <c r="B13" s="11" t="s">
        <v>130</v>
      </c>
      <c r="C13" s="20">
        <v>2400000</v>
      </c>
      <c r="D13" s="21">
        <v>2400000</v>
      </c>
      <c r="E13" s="21">
        <f t="shared" si="0"/>
        <v>100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2400000</v>
      </c>
      <c r="P13" s="21">
        <f t="shared" si="6"/>
        <v>2400000</v>
      </c>
      <c r="Q13" s="21">
        <f t="shared" si="7"/>
        <v>100</v>
      </c>
      <c r="R13" s="12"/>
      <c r="S13" s="32"/>
    </row>
    <row r="14" spans="1:20">
      <c r="A14" s="18" t="s">
        <v>77</v>
      </c>
      <c r="B14" s="11" t="s">
        <v>131</v>
      </c>
      <c r="C14" s="20">
        <v>60000</v>
      </c>
      <c r="D14" s="21">
        <v>59310.400000000001</v>
      </c>
      <c r="E14" s="21">
        <f t="shared" si="0"/>
        <v>98.850666666666669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60000</v>
      </c>
      <c r="P14" s="21">
        <f t="shared" si="6"/>
        <v>59310.400000000001</v>
      </c>
      <c r="Q14" s="21">
        <f t="shared" si="7"/>
        <v>98.850666666666669</v>
      </c>
      <c r="R14" s="12"/>
      <c r="S14" s="32"/>
    </row>
    <row r="15" spans="1:20">
      <c r="A15" s="18" t="s">
        <v>79</v>
      </c>
      <c r="B15" s="11" t="s">
        <v>132</v>
      </c>
      <c r="C15" s="20">
        <v>468000</v>
      </c>
      <c r="D15" s="21">
        <v>468000</v>
      </c>
      <c r="E15" s="21">
        <f t="shared" si="0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6"/>
        <v>468000</v>
      </c>
      <c r="P15" s="21">
        <f t="shared" si="6"/>
        <v>468000</v>
      </c>
      <c r="Q15" s="21">
        <f t="shared" si="7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288000</v>
      </c>
      <c r="D16" s="21">
        <v>288000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ref="O16:P42" si="9">C16+G16+K16</f>
        <v>288000</v>
      </c>
      <c r="P16" s="21">
        <f t="shared" si="9"/>
        <v>288000</v>
      </c>
      <c r="Q16" s="21">
        <f t="shared" si="7"/>
        <v>100</v>
      </c>
      <c r="R16" s="12"/>
      <c r="S16" s="32"/>
    </row>
    <row r="17" spans="1:19">
      <c r="A17" s="18" t="s">
        <v>81</v>
      </c>
      <c r="B17" s="11" t="s">
        <v>134</v>
      </c>
      <c r="C17" s="20">
        <v>288000</v>
      </c>
      <c r="D17" s="21">
        <v>288000</v>
      </c>
      <c r="E17" s="21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9"/>
        <v>288000</v>
      </c>
      <c r="P17" s="21">
        <f t="shared" si="9"/>
        <v>288000</v>
      </c>
      <c r="Q17" s="21">
        <f t="shared" si="7"/>
        <v>100</v>
      </c>
      <c r="R17" s="12"/>
      <c r="S17" s="32"/>
    </row>
    <row r="18" spans="1:19">
      <c r="A18" s="18" t="s">
        <v>82</v>
      </c>
      <c r="B18" s="11" t="s">
        <v>135</v>
      </c>
      <c r="C18" s="20">
        <v>27825.89</v>
      </c>
      <c r="D18" s="21">
        <v>27825.89</v>
      </c>
      <c r="E18" s="21">
        <f t="shared" si="0"/>
        <v>100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9"/>
        <v>27825.89</v>
      </c>
      <c r="P18" s="21">
        <f t="shared" si="9"/>
        <v>27825.89</v>
      </c>
      <c r="Q18" s="21">
        <f t="shared" si="7"/>
        <v>100</v>
      </c>
      <c r="R18" s="12"/>
      <c r="S18" s="32"/>
    </row>
    <row r="19" spans="1:19">
      <c r="A19" s="18" t="s">
        <v>83</v>
      </c>
      <c r="B19" s="11" t="s">
        <v>136</v>
      </c>
      <c r="C19" s="20">
        <v>1000</v>
      </c>
      <c r="D19" s="21">
        <v>1000</v>
      </c>
      <c r="E19" s="21">
        <f t="shared" si="0"/>
        <v>100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9"/>
        <v>1000</v>
      </c>
      <c r="P19" s="21">
        <f t="shared" si="9"/>
        <v>1000</v>
      </c>
      <c r="Q19" s="21">
        <f t="shared" si="7"/>
        <v>100</v>
      </c>
      <c r="R19" s="12"/>
      <c r="S19" s="32"/>
    </row>
    <row r="20" spans="1:19">
      <c r="A20" s="18" t="s">
        <v>84</v>
      </c>
      <c r="B20" s="11" t="s">
        <v>137</v>
      </c>
      <c r="C20" s="20">
        <v>200000</v>
      </c>
      <c r="D20" s="21">
        <v>199878</v>
      </c>
      <c r="E20" s="21">
        <f t="shared" si="0"/>
        <v>99.938999999999993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9"/>
        <v>200000</v>
      </c>
      <c r="P20" s="21">
        <f t="shared" si="9"/>
        <v>199878</v>
      </c>
      <c r="Q20" s="21">
        <f t="shared" si="7"/>
        <v>99.938999999999993</v>
      </c>
      <c r="R20" s="12"/>
      <c r="S20" s="32"/>
    </row>
    <row r="21" spans="1:19">
      <c r="A21" s="18" t="s">
        <v>85</v>
      </c>
      <c r="B21" s="11" t="s">
        <v>138</v>
      </c>
      <c r="C21" s="20">
        <v>10900</v>
      </c>
      <c r="D21" s="21">
        <v>10872.44</v>
      </c>
      <c r="E21" s="21">
        <f t="shared" si="0"/>
        <v>99.747155963302745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9"/>
        <v>10900</v>
      </c>
      <c r="P21" s="21">
        <f t="shared" si="9"/>
        <v>10872.44</v>
      </c>
      <c r="Q21" s="21">
        <f t="shared" si="7"/>
        <v>99.747155963302745</v>
      </c>
      <c r="R21" s="12"/>
      <c r="S21" s="32"/>
    </row>
    <row r="22" spans="1:19">
      <c r="A22" s="18" t="s">
        <v>86</v>
      </c>
      <c r="B22" s="11" t="s">
        <v>139</v>
      </c>
      <c r="C22" s="20">
        <v>4988</v>
      </c>
      <c r="D22" s="21">
        <v>4988</v>
      </c>
      <c r="E22" s="21">
        <f t="shared" si="0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9"/>
        <v>4988</v>
      </c>
      <c r="P22" s="21">
        <f t="shared" si="9"/>
        <v>4988</v>
      </c>
      <c r="Q22" s="21">
        <f t="shared" si="7"/>
        <v>100</v>
      </c>
      <c r="R22" s="12"/>
      <c r="S22" s="32"/>
    </row>
    <row r="23" spans="1:19">
      <c r="A23" s="18" t="s">
        <v>88</v>
      </c>
      <c r="B23" s="11" t="s">
        <v>140</v>
      </c>
      <c r="C23" s="20">
        <v>69961.3</v>
      </c>
      <c r="D23" s="21">
        <v>69961.3</v>
      </c>
      <c r="E23" s="21">
        <f t="shared" si="0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9"/>
        <v>69961.3</v>
      </c>
      <c r="P23" s="21">
        <f t="shared" si="9"/>
        <v>69961.3</v>
      </c>
      <c r="Q23" s="21">
        <f t="shared" si="7"/>
        <v>100</v>
      </c>
      <c r="R23" s="12"/>
      <c r="S23" s="32"/>
    </row>
    <row r="24" spans="1:19">
      <c r="A24" s="18" t="s">
        <v>152</v>
      </c>
      <c r="B24" s="11" t="s">
        <v>141</v>
      </c>
      <c r="C24" s="20">
        <v>5000</v>
      </c>
      <c r="D24" s="21">
        <v>4994.5</v>
      </c>
      <c r="E24" s="21">
        <f t="shared" si="0"/>
        <v>99.89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9"/>
        <v>5000</v>
      </c>
      <c r="P24" s="21">
        <f t="shared" si="9"/>
        <v>4994.5</v>
      </c>
      <c r="Q24" s="21">
        <f t="shared" si="7"/>
        <v>99.89</v>
      </c>
      <c r="R24" s="12"/>
      <c r="S24" s="32"/>
    </row>
    <row r="25" spans="1:19">
      <c r="A25" s="18" t="s">
        <v>153</v>
      </c>
      <c r="B25" s="11" t="s">
        <v>142</v>
      </c>
      <c r="C25" s="20">
        <v>3455</v>
      </c>
      <c r="D25" s="21">
        <v>3455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9"/>
        <v>3455</v>
      </c>
      <c r="P25" s="21">
        <f t="shared" si="9"/>
        <v>3455</v>
      </c>
      <c r="Q25" s="21">
        <f t="shared" si="7"/>
        <v>100</v>
      </c>
      <c r="R25" s="12"/>
      <c r="S25" s="32"/>
    </row>
    <row r="26" spans="1:19">
      <c r="A26" s="18" t="s">
        <v>154</v>
      </c>
      <c r="B26" s="11" t="s">
        <v>143</v>
      </c>
      <c r="C26" s="20">
        <v>232048</v>
      </c>
      <c r="D26" s="21">
        <v>232047.14</v>
      </c>
      <c r="E26" s="21">
        <f t="shared" si="0"/>
        <v>99.999629387023376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9"/>
        <v>232048</v>
      </c>
      <c r="P26" s="21">
        <f t="shared" si="9"/>
        <v>232047.14</v>
      </c>
      <c r="Q26" s="21">
        <f t="shared" si="7"/>
        <v>99.999629387023376</v>
      </c>
      <c r="R26" s="12"/>
      <c r="S26" s="32"/>
    </row>
    <row r="27" spans="1:19">
      <c r="A27" s="18" t="s">
        <v>155</v>
      </c>
      <c r="B27" s="11" t="s">
        <v>144</v>
      </c>
      <c r="C27" s="20">
        <v>12000</v>
      </c>
      <c r="D27" s="21">
        <v>11774.22</v>
      </c>
      <c r="E27" s="21">
        <f t="shared" si="0"/>
        <v>98.118499999999997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9"/>
        <v>12000</v>
      </c>
      <c r="P27" s="21">
        <f t="shared" si="9"/>
        <v>11774.22</v>
      </c>
      <c r="Q27" s="21">
        <f t="shared" si="7"/>
        <v>98.118499999999997</v>
      </c>
      <c r="R27" s="12"/>
      <c r="S27" s="32"/>
    </row>
    <row r="28" spans="1:19">
      <c r="A28" s="18" t="s">
        <v>156</v>
      </c>
      <c r="B28" s="11" t="s">
        <v>145</v>
      </c>
      <c r="C28" s="20">
        <v>33652</v>
      </c>
      <c r="D28" s="21">
        <v>33651.519999999997</v>
      </c>
      <c r="E28" s="21">
        <f t="shared" si="0"/>
        <v>99.998573636039453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9"/>
        <v>33652</v>
      </c>
      <c r="P28" s="21">
        <f t="shared" si="9"/>
        <v>33651.519999999997</v>
      </c>
      <c r="Q28" s="21">
        <f t="shared" si="7"/>
        <v>99.998573636039453</v>
      </c>
      <c r="R28" s="12"/>
      <c r="S28" s="32"/>
    </row>
    <row r="29" spans="1:19">
      <c r="A29" s="18" t="s">
        <v>157</v>
      </c>
      <c r="B29" s="11" t="s">
        <v>146</v>
      </c>
      <c r="C29" s="20">
        <v>119975</v>
      </c>
      <c r="D29" s="21">
        <v>119975</v>
      </c>
      <c r="E29" s="21">
        <f t="shared" si="0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9"/>
        <v>119975</v>
      </c>
      <c r="P29" s="21">
        <f t="shared" si="9"/>
        <v>119975</v>
      </c>
      <c r="Q29" s="21">
        <f t="shared" si="7"/>
        <v>100</v>
      </c>
      <c r="R29" s="12"/>
      <c r="S29" s="32"/>
    </row>
    <row r="30" spans="1:19">
      <c r="A30" s="18" t="s">
        <v>158</v>
      </c>
      <c r="B30" s="11" t="s">
        <v>147</v>
      </c>
      <c r="C30" s="20">
        <v>15280</v>
      </c>
      <c r="D30" s="21">
        <v>15279.6</v>
      </c>
      <c r="E30" s="21">
        <f t="shared" si="0"/>
        <v>99.997382198952877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9"/>
        <v>15280</v>
      </c>
      <c r="P30" s="21">
        <f t="shared" si="9"/>
        <v>15279.6</v>
      </c>
      <c r="Q30" s="21">
        <f t="shared" si="7"/>
        <v>99.997382198952877</v>
      </c>
      <c r="R30" s="12"/>
      <c r="S30" s="32"/>
    </row>
    <row r="31" spans="1:19">
      <c r="A31" s="18" t="s">
        <v>159</v>
      </c>
      <c r="B31" s="11" t="s">
        <v>122</v>
      </c>
      <c r="C31" s="20">
        <v>1668800</v>
      </c>
      <c r="D31" s="21">
        <v>1668800</v>
      </c>
      <c r="E31" s="21">
        <f t="shared" si="0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9"/>
        <v>1668800</v>
      </c>
      <c r="P31" s="21">
        <f t="shared" si="9"/>
        <v>1668800</v>
      </c>
      <c r="Q31" s="21">
        <f t="shared" si="7"/>
        <v>100</v>
      </c>
      <c r="R31" s="12"/>
      <c r="S31" s="32"/>
    </row>
    <row r="32" spans="1:19">
      <c r="A32" s="18" t="s">
        <v>160</v>
      </c>
      <c r="B32" s="11" t="s">
        <v>124</v>
      </c>
      <c r="C32" s="20">
        <v>55000</v>
      </c>
      <c r="D32" s="21">
        <v>54800</v>
      </c>
      <c r="E32" s="21">
        <f t="shared" si="0"/>
        <v>99.63636363636364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9"/>
        <v>55000</v>
      </c>
      <c r="P32" s="21">
        <f t="shared" si="9"/>
        <v>54800</v>
      </c>
      <c r="Q32" s="21">
        <f t="shared" si="7"/>
        <v>99.63636363636364</v>
      </c>
      <c r="R32" s="12"/>
      <c r="S32" s="32"/>
    </row>
    <row r="33" spans="1:19" ht="31.5">
      <c r="A33" s="18" t="s">
        <v>161</v>
      </c>
      <c r="B33" s="11" t="s">
        <v>107</v>
      </c>
      <c r="C33" s="20">
        <v>90100</v>
      </c>
      <c r="D33" s="21">
        <v>90094</v>
      </c>
      <c r="E33" s="21">
        <f t="shared" si="0"/>
        <v>99.993340732519428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9"/>
        <v>90100</v>
      </c>
      <c r="P33" s="21">
        <f t="shared" si="9"/>
        <v>90094</v>
      </c>
      <c r="Q33" s="21">
        <f t="shared" si="7"/>
        <v>99.993340732519428</v>
      </c>
      <c r="R33" s="12"/>
      <c r="S33" s="32"/>
    </row>
    <row r="34" spans="1:19">
      <c r="A34" s="18" t="s">
        <v>162</v>
      </c>
      <c r="B34" s="11" t="s">
        <v>150</v>
      </c>
      <c r="C34" s="20">
        <v>1910000</v>
      </c>
      <c r="D34" s="21">
        <v>1909123.14</v>
      </c>
      <c r="E34" s="21">
        <f t="shared" si="0"/>
        <v>99.954091099476443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9"/>
        <v>1910000</v>
      </c>
      <c r="P34" s="21">
        <f t="shared" si="9"/>
        <v>1909123.14</v>
      </c>
      <c r="Q34" s="21">
        <f t="shared" si="7"/>
        <v>99.954091099476443</v>
      </c>
      <c r="R34" s="12"/>
      <c r="S34" s="32"/>
    </row>
    <row r="35" spans="1:19">
      <c r="A35" s="18" t="s">
        <v>163</v>
      </c>
      <c r="B35" s="11" t="s">
        <v>186</v>
      </c>
      <c r="C35" s="20">
        <v>0</v>
      </c>
      <c r="D35" s="21">
        <v>0</v>
      </c>
      <c r="E35" s="21">
        <v>0</v>
      </c>
      <c r="F35" s="125">
        <v>0</v>
      </c>
      <c r="G35" s="20">
        <v>14700</v>
      </c>
      <c r="H35" s="21">
        <v>14700</v>
      </c>
      <c r="I35" s="21">
        <f t="shared" ref="I35:I41" si="10">H35*100/G35</f>
        <v>100</v>
      </c>
      <c r="J35" s="125"/>
      <c r="K35" s="20">
        <v>0</v>
      </c>
      <c r="L35" s="21">
        <v>0</v>
      </c>
      <c r="M35" s="21">
        <v>0</v>
      </c>
      <c r="N35" s="125">
        <v>0</v>
      </c>
      <c r="O35" s="20">
        <f t="shared" si="9"/>
        <v>14700</v>
      </c>
      <c r="P35" s="21">
        <f t="shared" si="9"/>
        <v>14700</v>
      </c>
      <c r="Q35" s="21">
        <f t="shared" si="7"/>
        <v>100</v>
      </c>
      <c r="R35" s="12"/>
      <c r="S35" s="32"/>
    </row>
    <row r="36" spans="1:19">
      <c r="A36" s="18" t="s">
        <v>164</v>
      </c>
      <c r="B36" s="11" t="s">
        <v>187</v>
      </c>
      <c r="C36" s="20">
        <v>0</v>
      </c>
      <c r="D36" s="21">
        <v>0</v>
      </c>
      <c r="E36" s="21">
        <v>0</v>
      </c>
      <c r="F36" s="125">
        <v>0</v>
      </c>
      <c r="G36" s="20">
        <v>27000</v>
      </c>
      <c r="H36" s="21">
        <v>27000</v>
      </c>
      <c r="I36" s="21">
        <f t="shared" si="10"/>
        <v>100</v>
      </c>
      <c r="J36" s="125"/>
      <c r="K36" s="20">
        <v>0</v>
      </c>
      <c r="L36" s="21">
        <v>0</v>
      </c>
      <c r="M36" s="21">
        <v>0</v>
      </c>
      <c r="N36" s="125">
        <v>0</v>
      </c>
      <c r="O36" s="20">
        <f t="shared" si="9"/>
        <v>27000</v>
      </c>
      <c r="P36" s="21">
        <f t="shared" si="9"/>
        <v>27000</v>
      </c>
      <c r="Q36" s="21">
        <f t="shared" si="7"/>
        <v>100</v>
      </c>
      <c r="R36" s="12"/>
      <c r="S36" s="32"/>
    </row>
    <row r="37" spans="1:19">
      <c r="A37" s="18" t="s">
        <v>165</v>
      </c>
      <c r="B37" s="11" t="s">
        <v>188</v>
      </c>
      <c r="C37" s="20">
        <v>0</v>
      </c>
      <c r="D37" s="21">
        <v>0</v>
      </c>
      <c r="E37" s="21">
        <v>0</v>
      </c>
      <c r="F37" s="125">
        <v>0</v>
      </c>
      <c r="G37" s="20">
        <v>5180</v>
      </c>
      <c r="H37" s="21">
        <v>5180</v>
      </c>
      <c r="I37" s="21">
        <f t="shared" si="10"/>
        <v>100</v>
      </c>
      <c r="J37" s="125"/>
      <c r="K37" s="20">
        <v>0</v>
      </c>
      <c r="L37" s="21">
        <v>0</v>
      </c>
      <c r="M37" s="21">
        <v>0</v>
      </c>
      <c r="N37" s="125">
        <v>0</v>
      </c>
      <c r="O37" s="20">
        <f t="shared" si="9"/>
        <v>5180</v>
      </c>
      <c r="P37" s="21">
        <f t="shared" si="9"/>
        <v>5180</v>
      </c>
      <c r="Q37" s="21">
        <f t="shared" si="7"/>
        <v>100</v>
      </c>
      <c r="R37" s="12"/>
      <c r="S37" s="32"/>
    </row>
    <row r="38" spans="1:19">
      <c r="A38" s="18" t="s">
        <v>166</v>
      </c>
      <c r="B38" s="11" t="s">
        <v>189</v>
      </c>
      <c r="C38" s="20">
        <v>0</v>
      </c>
      <c r="D38" s="21">
        <v>0</v>
      </c>
      <c r="E38" s="21">
        <v>0</v>
      </c>
      <c r="F38" s="125">
        <v>0</v>
      </c>
      <c r="G38" s="20">
        <v>12950</v>
      </c>
      <c r="H38" s="21">
        <v>12950</v>
      </c>
      <c r="I38" s="21">
        <f t="shared" si="10"/>
        <v>100</v>
      </c>
      <c r="J38" s="125"/>
      <c r="K38" s="20">
        <v>0</v>
      </c>
      <c r="L38" s="21">
        <v>0</v>
      </c>
      <c r="M38" s="21">
        <v>0</v>
      </c>
      <c r="N38" s="125">
        <v>0</v>
      </c>
      <c r="O38" s="20">
        <f t="shared" si="9"/>
        <v>12950</v>
      </c>
      <c r="P38" s="21">
        <f t="shared" si="9"/>
        <v>12950</v>
      </c>
      <c r="Q38" s="21">
        <f t="shared" si="7"/>
        <v>100</v>
      </c>
      <c r="R38" s="12"/>
      <c r="S38" s="32"/>
    </row>
    <row r="39" spans="1:19">
      <c r="A39" s="18" t="s">
        <v>178</v>
      </c>
      <c r="B39" s="11" t="s">
        <v>190</v>
      </c>
      <c r="C39" s="20">
        <v>0</v>
      </c>
      <c r="D39" s="21">
        <v>0</v>
      </c>
      <c r="E39" s="21">
        <v>0</v>
      </c>
      <c r="F39" s="125">
        <v>0</v>
      </c>
      <c r="G39" s="20">
        <v>21300</v>
      </c>
      <c r="H39" s="21">
        <v>21300</v>
      </c>
      <c r="I39" s="21">
        <f t="shared" si="10"/>
        <v>100</v>
      </c>
      <c r="J39" s="125"/>
      <c r="K39" s="20">
        <v>0</v>
      </c>
      <c r="L39" s="21">
        <v>0</v>
      </c>
      <c r="M39" s="21">
        <v>0</v>
      </c>
      <c r="N39" s="125">
        <v>0</v>
      </c>
      <c r="O39" s="20">
        <f t="shared" si="9"/>
        <v>21300</v>
      </c>
      <c r="P39" s="21">
        <f t="shared" si="9"/>
        <v>21300</v>
      </c>
      <c r="Q39" s="21">
        <f t="shared" si="7"/>
        <v>100</v>
      </c>
      <c r="R39" s="12"/>
      <c r="S39" s="32"/>
    </row>
    <row r="40" spans="1:19">
      <c r="A40" s="18" t="s">
        <v>179</v>
      </c>
      <c r="B40" s="11" t="s">
        <v>191</v>
      </c>
      <c r="C40" s="20">
        <v>0</v>
      </c>
      <c r="D40" s="21">
        <v>0</v>
      </c>
      <c r="E40" s="21">
        <v>0</v>
      </c>
      <c r="F40" s="125">
        <v>0</v>
      </c>
      <c r="G40" s="20">
        <v>74850</v>
      </c>
      <c r="H40" s="21">
        <v>74850</v>
      </c>
      <c r="I40" s="21">
        <f t="shared" si="10"/>
        <v>100</v>
      </c>
      <c r="J40" s="125"/>
      <c r="K40" s="20">
        <v>0</v>
      </c>
      <c r="L40" s="21">
        <v>0</v>
      </c>
      <c r="M40" s="21">
        <v>0</v>
      </c>
      <c r="N40" s="125">
        <v>0</v>
      </c>
      <c r="O40" s="20">
        <f t="shared" si="9"/>
        <v>74850</v>
      </c>
      <c r="P40" s="21">
        <f t="shared" si="9"/>
        <v>74850</v>
      </c>
      <c r="Q40" s="21">
        <f t="shared" si="7"/>
        <v>100</v>
      </c>
      <c r="R40" s="12"/>
      <c r="S40" s="32"/>
    </row>
    <row r="41" spans="1:19">
      <c r="A41" s="18" t="s">
        <v>180</v>
      </c>
      <c r="B41" s="11" t="s">
        <v>192</v>
      </c>
      <c r="C41" s="20">
        <v>0</v>
      </c>
      <c r="D41" s="21">
        <v>0</v>
      </c>
      <c r="E41" s="21">
        <v>0</v>
      </c>
      <c r="F41" s="125">
        <v>0</v>
      </c>
      <c r="G41" s="20">
        <v>5490</v>
      </c>
      <c r="H41" s="21">
        <v>5490</v>
      </c>
      <c r="I41" s="21">
        <f t="shared" si="10"/>
        <v>100</v>
      </c>
      <c r="J41" s="125"/>
      <c r="K41" s="20">
        <v>0</v>
      </c>
      <c r="L41" s="21">
        <v>0</v>
      </c>
      <c r="M41" s="21">
        <v>0</v>
      </c>
      <c r="N41" s="125">
        <v>0</v>
      </c>
      <c r="O41" s="20">
        <f t="shared" si="9"/>
        <v>5490</v>
      </c>
      <c r="P41" s="21">
        <f t="shared" si="9"/>
        <v>5490</v>
      </c>
      <c r="Q41" s="21">
        <f t="shared" si="7"/>
        <v>100</v>
      </c>
      <c r="R41" s="12"/>
      <c r="S41" s="32"/>
    </row>
    <row r="42" spans="1:19" ht="31.5">
      <c r="A42" s="18" t="s">
        <v>181</v>
      </c>
      <c r="B42" s="11" t="s">
        <v>151</v>
      </c>
      <c r="C42" s="20">
        <v>0</v>
      </c>
      <c r="D42" s="21">
        <v>0</v>
      </c>
      <c r="E42" s="21">
        <v>0</v>
      </c>
      <c r="F42" s="125">
        <v>0</v>
      </c>
      <c r="G42" s="20">
        <v>0</v>
      </c>
      <c r="H42" s="21">
        <v>0</v>
      </c>
      <c r="I42" s="21">
        <v>0</v>
      </c>
      <c r="J42" s="125">
        <v>0</v>
      </c>
      <c r="K42" s="20">
        <v>99980</v>
      </c>
      <c r="L42" s="21">
        <v>99980</v>
      </c>
      <c r="M42" s="21">
        <f t="shared" ref="M42" si="11">L42*100/K42</f>
        <v>100</v>
      </c>
      <c r="N42" s="125"/>
      <c r="O42" s="20">
        <f t="shared" si="9"/>
        <v>99980</v>
      </c>
      <c r="P42" s="21">
        <f t="shared" si="9"/>
        <v>99980</v>
      </c>
      <c r="Q42" s="21">
        <f t="shared" si="7"/>
        <v>100</v>
      </c>
      <c r="R42" s="12"/>
      <c r="S42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41"/>
  <sheetViews>
    <sheetView topLeftCell="A4" zoomScale="110" zoomScaleNormal="110" workbookViewId="0">
      <pane xSplit="2" ySplit="4" topLeftCell="C41" activePane="bottomRight" state="frozen"/>
      <selection activeCell="B23" sqref="B23"/>
      <selection pane="topRight" activeCell="B23" sqref="B23"/>
      <selection pane="bottomLeft" activeCell="B23" sqref="B23"/>
      <selection pane="bottomRight" activeCell="K41" sqref="K41:L41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18</v>
      </c>
      <c r="B8" s="10"/>
      <c r="C8" s="124">
        <f>SUM(C9:C41)</f>
        <v>6607451.6299999999</v>
      </c>
      <c r="D8" s="120">
        <f>SUM(D9:D41)</f>
        <v>6602177.0199999996</v>
      </c>
      <c r="E8" s="120">
        <f t="shared" ref="E8" si="0">D8*100/C8</f>
        <v>99.920171795491456</v>
      </c>
      <c r="F8" s="123">
        <f t="shared" ref="F8" si="1">C8*57/100</f>
        <v>3766247.4290999998</v>
      </c>
      <c r="G8" s="124">
        <f>SUM(G9:G41)</f>
        <v>126700</v>
      </c>
      <c r="H8" s="120">
        <f>SUM(H9:H41)</f>
        <v>126700</v>
      </c>
      <c r="I8" s="120">
        <f t="shared" ref="I8:I40" si="2">H8*100/G8</f>
        <v>100</v>
      </c>
      <c r="J8" s="123">
        <f t="shared" ref="J8" si="3">G8*57/100</f>
        <v>72219</v>
      </c>
      <c r="K8" s="124">
        <f>SUM(K9:K41)</f>
        <v>69669.36</v>
      </c>
      <c r="L8" s="120">
        <f>SUM(L9:L41)</f>
        <v>69389.36</v>
      </c>
      <c r="M8" s="120">
        <f t="shared" ref="M8:M41" si="4">L8*100/K8</f>
        <v>99.598101661907037</v>
      </c>
      <c r="N8" s="123">
        <f t="shared" ref="N8" si="5">K8*57/100</f>
        <v>39711.535199999998</v>
      </c>
      <c r="O8" s="124">
        <f t="shared" ref="O8:P41" si="6">C8+G8+K8</f>
        <v>6803820.9900000002</v>
      </c>
      <c r="P8" s="120">
        <f t="shared" si="6"/>
        <v>6798266.3799999999</v>
      </c>
      <c r="Q8" s="120">
        <f t="shared" ref="Q8" si="7">P8*100/O8</f>
        <v>99.918360432936666</v>
      </c>
      <c r="R8" s="17">
        <f t="shared" ref="R8" si="8">O8*57/100</f>
        <v>3878177.9643000001</v>
      </c>
      <c r="S8" s="35"/>
    </row>
    <row r="9" spans="1:20">
      <c r="A9" s="18" t="s">
        <v>59</v>
      </c>
      <c r="B9" s="11" t="s">
        <v>125</v>
      </c>
      <c r="C9" s="20">
        <v>735100</v>
      </c>
      <c r="D9" s="21">
        <v>734276.96</v>
      </c>
      <c r="E9" s="21">
        <f t="shared" ref="E9:E35" si="9">D9*100/C9</f>
        <v>99.888037001768467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735100</v>
      </c>
      <c r="P9" s="21">
        <f t="shared" si="6"/>
        <v>734276.96</v>
      </c>
      <c r="Q9" s="21">
        <f t="shared" ref="Q9:Q41" si="10">P9*100/O9</f>
        <v>99.888037001768467</v>
      </c>
      <c r="R9" s="12"/>
      <c r="S9" s="32"/>
    </row>
    <row r="10" spans="1:20">
      <c r="A10" s="18" t="s">
        <v>60</v>
      </c>
      <c r="B10" s="11" t="s">
        <v>126</v>
      </c>
      <c r="C10" s="20">
        <v>40000</v>
      </c>
      <c r="D10" s="21">
        <v>40000</v>
      </c>
      <c r="E10" s="21">
        <f t="shared" si="9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40000</v>
      </c>
      <c r="P10" s="21">
        <f t="shared" si="6"/>
        <v>40000</v>
      </c>
      <c r="Q10" s="21">
        <f t="shared" si="10"/>
        <v>100</v>
      </c>
      <c r="R10" s="12"/>
      <c r="S10" s="32"/>
    </row>
    <row r="11" spans="1:20">
      <c r="A11" s="18" t="s">
        <v>61</v>
      </c>
      <c r="B11" s="11" t="s">
        <v>113</v>
      </c>
      <c r="C11" s="20">
        <v>290000</v>
      </c>
      <c r="D11" s="21">
        <v>289771.09999999998</v>
      </c>
      <c r="E11" s="21">
        <f t="shared" si="9"/>
        <v>99.921068965517222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290000</v>
      </c>
      <c r="P11" s="21">
        <f t="shared" si="6"/>
        <v>289771.09999999998</v>
      </c>
      <c r="Q11" s="21">
        <f t="shared" si="10"/>
        <v>99.921068965517222</v>
      </c>
      <c r="R11" s="12"/>
      <c r="S11" s="32"/>
    </row>
    <row r="12" spans="1:20" ht="31.5">
      <c r="A12" s="18" t="s">
        <v>78</v>
      </c>
      <c r="B12" s="11" t="s">
        <v>167</v>
      </c>
      <c r="C12" s="20">
        <v>48400</v>
      </c>
      <c r="D12" s="21">
        <v>48400</v>
      </c>
      <c r="E12" s="21">
        <f t="shared" si="9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48400</v>
      </c>
      <c r="P12" s="21">
        <f t="shared" si="6"/>
        <v>48400</v>
      </c>
      <c r="Q12" s="21">
        <f t="shared" si="10"/>
        <v>100</v>
      </c>
      <c r="R12" s="12"/>
      <c r="S12" s="32"/>
    </row>
    <row r="13" spans="1:20">
      <c r="A13" s="18" t="s">
        <v>76</v>
      </c>
      <c r="B13" s="11" t="s">
        <v>130</v>
      </c>
      <c r="C13" s="20">
        <v>1200000</v>
      </c>
      <c r="D13" s="21">
        <v>1200000</v>
      </c>
      <c r="E13" s="21">
        <f t="shared" si="9"/>
        <v>100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1200000</v>
      </c>
      <c r="P13" s="21">
        <f t="shared" si="6"/>
        <v>1200000</v>
      </c>
      <c r="Q13" s="21">
        <f t="shared" si="10"/>
        <v>100</v>
      </c>
      <c r="R13" s="12"/>
      <c r="S13" s="32"/>
    </row>
    <row r="14" spans="1:20">
      <c r="A14" s="18" t="s">
        <v>77</v>
      </c>
      <c r="B14" s="11" t="s">
        <v>131</v>
      </c>
      <c r="C14" s="20">
        <v>92600</v>
      </c>
      <c r="D14" s="21">
        <v>92599.86</v>
      </c>
      <c r="E14" s="21">
        <f t="shared" si="9"/>
        <v>99.999848812095038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92600</v>
      </c>
      <c r="P14" s="21">
        <f t="shared" si="6"/>
        <v>92599.86</v>
      </c>
      <c r="Q14" s="21">
        <f t="shared" si="10"/>
        <v>99.999848812095038</v>
      </c>
      <c r="R14" s="12"/>
      <c r="S14" s="32"/>
    </row>
    <row r="15" spans="1:20">
      <c r="A15" s="18" t="s">
        <v>79</v>
      </c>
      <c r="B15" s="11" t="s">
        <v>132</v>
      </c>
      <c r="C15" s="20">
        <v>408000</v>
      </c>
      <c r="D15" s="21">
        <v>408000</v>
      </c>
      <c r="E15" s="21">
        <f t="shared" si="9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6"/>
        <v>408000</v>
      </c>
      <c r="P15" s="21">
        <f t="shared" si="6"/>
        <v>408000</v>
      </c>
      <c r="Q15" s="21">
        <f t="shared" si="10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226129.02</v>
      </c>
      <c r="D16" s="21">
        <v>226129.02</v>
      </c>
      <c r="E16" s="21">
        <f t="shared" si="9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6"/>
        <v>226129.02</v>
      </c>
      <c r="P16" s="21">
        <f t="shared" si="6"/>
        <v>226129.02</v>
      </c>
      <c r="Q16" s="21">
        <f t="shared" si="10"/>
        <v>100</v>
      </c>
      <c r="R16" s="12"/>
      <c r="S16" s="32"/>
    </row>
    <row r="17" spans="1:19">
      <c r="A17" s="18" t="s">
        <v>81</v>
      </c>
      <c r="B17" s="11" t="s">
        <v>134</v>
      </c>
      <c r="C17" s="20">
        <v>288000</v>
      </c>
      <c r="D17" s="21">
        <v>288000</v>
      </c>
      <c r="E17" s="21">
        <f t="shared" si="9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6"/>
        <v>288000</v>
      </c>
      <c r="P17" s="21">
        <f t="shared" si="6"/>
        <v>288000</v>
      </c>
      <c r="Q17" s="21">
        <f t="shared" si="10"/>
        <v>100</v>
      </c>
      <c r="R17" s="12"/>
      <c r="S17" s="32"/>
    </row>
    <row r="18" spans="1:19">
      <c r="A18" s="18" t="s">
        <v>82</v>
      </c>
      <c r="B18" s="11" t="s">
        <v>273</v>
      </c>
      <c r="C18" s="20">
        <v>2691</v>
      </c>
      <c r="D18" s="21">
        <v>2691</v>
      </c>
      <c r="E18" s="21">
        <f t="shared" si="9"/>
        <v>100</v>
      </c>
      <c r="F18" s="125"/>
      <c r="G18" s="20"/>
      <c r="H18" s="21"/>
      <c r="I18" s="21"/>
      <c r="J18" s="125"/>
      <c r="K18" s="20"/>
      <c r="L18" s="21"/>
      <c r="M18" s="21"/>
      <c r="N18" s="125"/>
      <c r="O18" s="20"/>
      <c r="P18" s="21"/>
      <c r="Q18" s="21"/>
      <c r="R18" s="12"/>
      <c r="S18" s="32"/>
    </row>
    <row r="19" spans="1:19">
      <c r="A19" s="18" t="s">
        <v>83</v>
      </c>
      <c r="B19" s="11" t="s">
        <v>135</v>
      </c>
      <c r="C19" s="20">
        <v>85730</v>
      </c>
      <c r="D19" s="21">
        <v>85729.34</v>
      </c>
      <c r="E19" s="21">
        <f t="shared" si="9"/>
        <v>99.999230141140785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6"/>
        <v>85730</v>
      </c>
      <c r="P19" s="21">
        <f t="shared" si="6"/>
        <v>85729.34</v>
      </c>
      <c r="Q19" s="21">
        <f t="shared" si="10"/>
        <v>99.999230141140785</v>
      </c>
      <c r="R19" s="12"/>
      <c r="S19" s="32"/>
    </row>
    <row r="20" spans="1:19">
      <c r="A20" s="18" t="s">
        <v>84</v>
      </c>
      <c r="B20" s="11" t="s">
        <v>136</v>
      </c>
      <c r="C20" s="20">
        <v>10000</v>
      </c>
      <c r="D20" s="21">
        <v>9373</v>
      </c>
      <c r="E20" s="21">
        <f t="shared" si="9"/>
        <v>93.73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6"/>
        <v>10000</v>
      </c>
      <c r="P20" s="21">
        <f t="shared" si="6"/>
        <v>9373</v>
      </c>
      <c r="Q20" s="21">
        <f t="shared" si="10"/>
        <v>93.73</v>
      </c>
      <c r="R20" s="12"/>
      <c r="S20" s="32"/>
    </row>
    <row r="21" spans="1:19">
      <c r="A21" s="18" t="s">
        <v>85</v>
      </c>
      <c r="B21" s="11" t="s">
        <v>137</v>
      </c>
      <c r="C21" s="20">
        <v>150000</v>
      </c>
      <c r="D21" s="21">
        <v>150000</v>
      </c>
      <c r="E21" s="21">
        <f t="shared" si="9"/>
        <v>100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6"/>
        <v>150000</v>
      </c>
      <c r="P21" s="21">
        <f t="shared" si="6"/>
        <v>150000</v>
      </c>
      <c r="Q21" s="21">
        <f t="shared" si="10"/>
        <v>100</v>
      </c>
      <c r="R21" s="12"/>
      <c r="S21" s="32"/>
    </row>
    <row r="22" spans="1:19">
      <c r="A22" s="18" t="s">
        <v>86</v>
      </c>
      <c r="B22" s="11" t="s">
        <v>138</v>
      </c>
      <c r="C22" s="20">
        <v>4190</v>
      </c>
      <c r="D22" s="21">
        <v>4190</v>
      </c>
      <c r="E22" s="21">
        <f t="shared" si="9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6"/>
        <v>4190</v>
      </c>
      <c r="P22" s="21">
        <f t="shared" si="6"/>
        <v>4190</v>
      </c>
      <c r="Q22" s="21">
        <f t="shared" si="10"/>
        <v>100</v>
      </c>
      <c r="R22" s="12"/>
      <c r="S22" s="32"/>
    </row>
    <row r="23" spans="1:19">
      <c r="A23" s="18" t="s">
        <v>88</v>
      </c>
      <c r="B23" s="11" t="s">
        <v>139</v>
      </c>
      <c r="C23" s="20">
        <v>4830</v>
      </c>
      <c r="D23" s="21">
        <v>4830</v>
      </c>
      <c r="E23" s="21">
        <f t="shared" si="9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6"/>
        <v>4830</v>
      </c>
      <c r="P23" s="21">
        <f t="shared" si="6"/>
        <v>4830</v>
      </c>
      <c r="Q23" s="21">
        <f t="shared" si="10"/>
        <v>100</v>
      </c>
      <c r="R23" s="12"/>
      <c r="S23" s="32"/>
    </row>
    <row r="24" spans="1:19">
      <c r="A24" s="18" t="s">
        <v>152</v>
      </c>
      <c r="B24" s="11" t="s">
        <v>140</v>
      </c>
      <c r="C24" s="20">
        <v>63350</v>
      </c>
      <c r="D24" s="21">
        <v>63350</v>
      </c>
      <c r="E24" s="21">
        <f t="shared" si="9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6"/>
        <v>63350</v>
      </c>
      <c r="P24" s="21">
        <f t="shared" si="6"/>
        <v>63350</v>
      </c>
      <c r="Q24" s="21">
        <f t="shared" si="10"/>
        <v>100</v>
      </c>
      <c r="R24" s="12"/>
      <c r="S24" s="32"/>
    </row>
    <row r="25" spans="1:19">
      <c r="A25" s="18" t="s">
        <v>153</v>
      </c>
      <c r="B25" s="11" t="s">
        <v>141</v>
      </c>
      <c r="C25" s="20">
        <v>3500</v>
      </c>
      <c r="D25" s="21">
        <v>3500</v>
      </c>
      <c r="E25" s="21">
        <f t="shared" si="9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6"/>
        <v>3500</v>
      </c>
      <c r="P25" s="21">
        <f t="shared" si="6"/>
        <v>3500</v>
      </c>
      <c r="Q25" s="21">
        <f t="shared" si="10"/>
        <v>100</v>
      </c>
      <c r="R25" s="12"/>
      <c r="S25" s="32"/>
    </row>
    <row r="26" spans="1:19">
      <c r="A26" s="18" t="s">
        <v>154</v>
      </c>
      <c r="B26" s="11" t="s">
        <v>142</v>
      </c>
      <c r="C26" s="20">
        <v>7290</v>
      </c>
      <c r="D26" s="21">
        <v>7290</v>
      </c>
      <c r="E26" s="21">
        <f t="shared" si="9"/>
        <v>100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6"/>
        <v>7290</v>
      </c>
      <c r="P26" s="21">
        <f t="shared" si="6"/>
        <v>7290</v>
      </c>
      <c r="Q26" s="21">
        <f t="shared" si="10"/>
        <v>100</v>
      </c>
      <c r="R26" s="12"/>
      <c r="S26" s="32"/>
    </row>
    <row r="27" spans="1:19">
      <c r="A27" s="18" t="s">
        <v>155</v>
      </c>
      <c r="B27" s="11" t="s">
        <v>143</v>
      </c>
      <c r="C27" s="20">
        <v>232705.61</v>
      </c>
      <c r="D27" s="21">
        <v>232705.38</v>
      </c>
      <c r="E27" s="21">
        <f t="shared" si="9"/>
        <v>99.99990116267503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6"/>
        <v>232705.61</v>
      </c>
      <c r="P27" s="21">
        <f t="shared" si="6"/>
        <v>232705.38</v>
      </c>
      <c r="Q27" s="21">
        <f t="shared" si="10"/>
        <v>99.99990116267503</v>
      </c>
      <c r="R27" s="12"/>
      <c r="S27" s="32"/>
    </row>
    <row r="28" spans="1:19">
      <c r="A28" s="18" t="s">
        <v>156</v>
      </c>
      <c r="B28" s="11" t="s">
        <v>144</v>
      </c>
      <c r="C28" s="20">
        <v>6000</v>
      </c>
      <c r="D28" s="21">
        <v>5978.09</v>
      </c>
      <c r="E28" s="21">
        <f t="shared" si="9"/>
        <v>99.634833333333333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6"/>
        <v>6000</v>
      </c>
      <c r="P28" s="21">
        <f t="shared" si="6"/>
        <v>5978.09</v>
      </c>
      <c r="Q28" s="21">
        <f t="shared" si="10"/>
        <v>99.634833333333333</v>
      </c>
      <c r="R28" s="12"/>
      <c r="S28" s="32"/>
    </row>
    <row r="29" spans="1:19">
      <c r="A29" s="18" t="s">
        <v>157</v>
      </c>
      <c r="B29" s="11" t="s">
        <v>145</v>
      </c>
      <c r="C29" s="20">
        <v>29540</v>
      </c>
      <c r="D29" s="21">
        <v>29508.47</v>
      </c>
      <c r="E29" s="21">
        <f t="shared" si="9"/>
        <v>99.893263371699391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6"/>
        <v>29540</v>
      </c>
      <c r="P29" s="21">
        <f t="shared" si="6"/>
        <v>29508.47</v>
      </c>
      <c r="Q29" s="21">
        <f t="shared" si="10"/>
        <v>99.893263371699391</v>
      </c>
      <c r="R29" s="12"/>
      <c r="S29" s="32"/>
    </row>
    <row r="30" spans="1:19">
      <c r="A30" s="18" t="s">
        <v>158</v>
      </c>
      <c r="B30" s="11" t="s">
        <v>146</v>
      </c>
      <c r="C30" s="20">
        <v>78845</v>
      </c>
      <c r="D30" s="21">
        <v>78845</v>
      </c>
      <c r="E30" s="21">
        <f t="shared" si="9"/>
        <v>100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6"/>
        <v>78845</v>
      </c>
      <c r="P30" s="21">
        <f t="shared" si="6"/>
        <v>78845</v>
      </c>
      <c r="Q30" s="21">
        <f t="shared" si="10"/>
        <v>100</v>
      </c>
      <c r="R30" s="12"/>
      <c r="S30" s="32"/>
    </row>
    <row r="31" spans="1:19">
      <c r="A31" s="18" t="s">
        <v>159</v>
      </c>
      <c r="B31" s="11" t="s">
        <v>147</v>
      </c>
      <c r="C31" s="20">
        <v>27856</v>
      </c>
      <c r="D31" s="21">
        <v>27809.3</v>
      </c>
      <c r="E31" s="21">
        <f t="shared" si="9"/>
        <v>99.832352096496265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6"/>
        <v>27856</v>
      </c>
      <c r="P31" s="21">
        <f t="shared" si="6"/>
        <v>27809.3</v>
      </c>
      <c r="Q31" s="21">
        <f t="shared" si="10"/>
        <v>99.832352096496265</v>
      </c>
      <c r="R31" s="12"/>
      <c r="S31" s="32"/>
    </row>
    <row r="32" spans="1:19">
      <c r="A32" s="18" t="s">
        <v>160</v>
      </c>
      <c r="B32" s="11" t="s">
        <v>122</v>
      </c>
      <c r="C32" s="20">
        <v>1400585</v>
      </c>
      <c r="D32" s="21">
        <v>1400585</v>
      </c>
      <c r="E32" s="21">
        <f t="shared" si="9"/>
        <v>100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6"/>
        <v>1400585</v>
      </c>
      <c r="P32" s="21">
        <f t="shared" si="6"/>
        <v>1400585</v>
      </c>
      <c r="Q32" s="21">
        <f t="shared" si="10"/>
        <v>100</v>
      </c>
      <c r="R32" s="12"/>
      <c r="S32" s="32"/>
    </row>
    <row r="33" spans="1:19">
      <c r="A33" s="18" t="s">
        <v>161</v>
      </c>
      <c r="B33" s="11" t="s">
        <v>124</v>
      </c>
      <c r="C33" s="20">
        <v>60500</v>
      </c>
      <c r="D33" s="21">
        <v>60500</v>
      </c>
      <c r="E33" s="21">
        <f t="shared" si="9"/>
        <v>100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6"/>
        <v>60500</v>
      </c>
      <c r="P33" s="21">
        <f t="shared" si="6"/>
        <v>60500</v>
      </c>
      <c r="Q33" s="21">
        <f t="shared" si="10"/>
        <v>100</v>
      </c>
      <c r="R33" s="12"/>
      <c r="S33" s="32"/>
    </row>
    <row r="34" spans="1:19" ht="31.5">
      <c r="A34" s="18" t="s">
        <v>162</v>
      </c>
      <c r="B34" s="11" t="s">
        <v>107</v>
      </c>
      <c r="C34" s="20">
        <v>86800</v>
      </c>
      <c r="D34" s="21">
        <v>86771</v>
      </c>
      <c r="E34" s="21">
        <f t="shared" si="9"/>
        <v>99.966589861751146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6"/>
        <v>86800</v>
      </c>
      <c r="P34" s="21">
        <f t="shared" si="6"/>
        <v>86771</v>
      </c>
      <c r="Q34" s="21">
        <f t="shared" si="10"/>
        <v>99.966589861751146</v>
      </c>
      <c r="R34" s="12"/>
      <c r="S34" s="32"/>
    </row>
    <row r="35" spans="1:19">
      <c r="A35" s="18" t="s">
        <v>163</v>
      </c>
      <c r="B35" s="11" t="s">
        <v>150</v>
      </c>
      <c r="C35" s="20">
        <v>1024810</v>
      </c>
      <c r="D35" s="21">
        <v>1021344.5</v>
      </c>
      <c r="E35" s="21">
        <f t="shared" si="9"/>
        <v>99.661839755662029</v>
      </c>
      <c r="F35" s="125"/>
      <c r="G35" s="20">
        <v>0</v>
      </c>
      <c r="H35" s="21">
        <v>0</v>
      </c>
      <c r="I35" s="21">
        <v>0</v>
      </c>
      <c r="J35" s="125">
        <v>0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6"/>
        <v>1024810</v>
      </c>
      <c r="P35" s="21">
        <f t="shared" si="6"/>
        <v>1021344.5</v>
      </c>
      <c r="Q35" s="21">
        <f t="shared" si="10"/>
        <v>99.661839755662029</v>
      </c>
      <c r="R35" s="12"/>
      <c r="S35" s="32"/>
    </row>
    <row r="36" spans="1:19">
      <c r="A36" s="18" t="s">
        <v>164</v>
      </c>
      <c r="B36" s="11" t="s">
        <v>68</v>
      </c>
      <c r="C36" s="20">
        <v>0</v>
      </c>
      <c r="D36" s="21">
        <v>0</v>
      </c>
      <c r="E36" s="21">
        <v>0</v>
      </c>
      <c r="F36" s="125">
        <v>0</v>
      </c>
      <c r="G36" s="20">
        <v>35000</v>
      </c>
      <c r="H36" s="21">
        <v>35000</v>
      </c>
      <c r="I36" s="21">
        <f t="shared" si="2"/>
        <v>100</v>
      </c>
      <c r="J36" s="125"/>
      <c r="K36" s="20">
        <v>0</v>
      </c>
      <c r="L36" s="21">
        <v>0</v>
      </c>
      <c r="M36" s="21">
        <v>0</v>
      </c>
      <c r="N36" s="125">
        <v>0</v>
      </c>
      <c r="O36" s="20">
        <f t="shared" si="6"/>
        <v>35000</v>
      </c>
      <c r="P36" s="21">
        <f t="shared" si="6"/>
        <v>35000</v>
      </c>
      <c r="Q36" s="21">
        <f t="shared" si="10"/>
        <v>100</v>
      </c>
      <c r="R36" s="12"/>
      <c r="S36" s="32"/>
    </row>
    <row r="37" spans="1:19">
      <c r="A37" s="18" t="s">
        <v>165</v>
      </c>
      <c r="B37" s="11" t="s">
        <v>172</v>
      </c>
      <c r="C37" s="20">
        <v>0</v>
      </c>
      <c r="D37" s="21">
        <v>0</v>
      </c>
      <c r="E37" s="21">
        <v>0</v>
      </c>
      <c r="F37" s="125">
        <v>0</v>
      </c>
      <c r="G37" s="20">
        <v>8500</v>
      </c>
      <c r="H37" s="21">
        <v>8500</v>
      </c>
      <c r="I37" s="21">
        <f t="shared" si="2"/>
        <v>100</v>
      </c>
      <c r="J37" s="125"/>
      <c r="K37" s="20">
        <v>0</v>
      </c>
      <c r="L37" s="21">
        <v>0</v>
      </c>
      <c r="M37" s="21">
        <v>0</v>
      </c>
      <c r="N37" s="125">
        <v>0</v>
      </c>
      <c r="O37" s="20">
        <f t="shared" si="6"/>
        <v>8500</v>
      </c>
      <c r="P37" s="21">
        <f t="shared" si="6"/>
        <v>8500</v>
      </c>
      <c r="Q37" s="21">
        <f t="shared" si="10"/>
        <v>100</v>
      </c>
      <c r="R37" s="12"/>
      <c r="S37" s="32"/>
    </row>
    <row r="38" spans="1:19">
      <c r="A38" s="18" t="s">
        <v>166</v>
      </c>
      <c r="B38" s="11" t="s">
        <v>170</v>
      </c>
      <c r="C38" s="20">
        <v>0</v>
      </c>
      <c r="D38" s="21">
        <v>0</v>
      </c>
      <c r="E38" s="21">
        <v>0</v>
      </c>
      <c r="F38" s="125">
        <v>0</v>
      </c>
      <c r="G38" s="20">
        <v>25900</v>
      </c>
      <c r="H38" s="21">
        <v>25900</v>
      </c>
      <c r="I38" s="21">
        <f t="shared" si="2"/>
        <v>100</v>
      </c>
      <c r="J38" s="125"/>
      <c r="K38" s="20">
        <v>0</v>
      </c>
      <c r="L38" s="21">
        <v>0</v>
      </c>
      <c r="M38" s="21">
        <v>0</v>
      </c>
      <c r="N38" s="125">
        <v>0</v>
      </c>
      <c r="O38" s="20">
        <f t="shared" si="6"/>
        <v>25900</v>
      </c>
      <c r="P38" s="21">
        <f t="shared" si="6"/>
        <v>25900</v>
      </c>
      <c r="Q38" s="21">
        <f t="shared" si="10"/>
        <v>100</v>
      </c>
      <c r="R38" s="12"/>
      <c r="S38" s="32"/>
    </row>
    <row r="39" spans="1:19">
      <c r="A39" s="18" t="s">
        <v>178</v>
      </c>
      <c r="B39" s="11" t="s">
        <v>115</v>
      </c>
      <c r="C39" s="20">
        <v>0</v>
      </c>
      <c r="D39" s="21">
        <v>0</v>
      </c>
      <c r="E39" s="21">
        <v>0</v>
      </c>
      <c r="F39" s="125">
        <v>0</v>
      </c>
      <c r="G39" s="20">
        <v>35800</v>
      </c>
      <c r="H39" s="21">
        <v>35800</v>
      </c>
      <c r="I39" s="21">
        <f t="shared" si="2"/>
        <v>100</v>
      </c>
      <c r="J39" s="125"/>
      <c r="K39" s="20">
        <v>0</v>
      </c>
      <c r="L39" s="21">
        <v>0</v>
      </c>
      <c r="M39" s="21">
        <v>0</v>
      </c>
      <c r="N39" s="125">
        <v>0</v>
      </c>
      <c r="O39" s="20">
        <f t="shared" si="6"/>
        <v>35800</v>
      </c>
      <c r="P39" s="21">
        <f t="shared" si="6"/>
        <v>35800</v>
      </c>
      <c r="Q39" s="21">
        <f t="shared" si="10"/>
        <v>100</v>
      </c>
      <c r="R39" s="12"/>
      <c r="S39" s="32"/>
    </row>
    <row r="40" spans="1:19">
      <c r="A40" s="18" t="s">
        <v>179</v>
      </c>
      <c r="B40" s="11" t="s">
        <v>194</v>
      </c>
      <c r="C40" s="20">
        <v>0</v>
      </c>
      <c r="D40" s="21">
        <v>0</v>
      </c>
      <c r="E40" s="21">
        <v>0</v>
      </c>
      <c r="F40" s="125">
        <v>0</v>
      </c>
      <c r="G40" s="20">
        <v>21500</v>
      </c>
      <c r="H40" s="21">
        <v>21500</v>
      </c>
      <c r="I40" s="21">
        <f t="shared" si="2"/>
        <v>100</v>
      </c>
      <c r="J40" s="125"/>
      <c r="K40" s="20">
        <v>0</v>
      </c>
      <c r="L40" s="21">
        <v>0</v>
      </c>
      <c r="M40" s="21">
        <v>0</v>
      </c>
      <c r="N40" s="125">
        <v>0</v>
      </c>
      <c r="O40" s="20">
        <f t="shared" si="6"/>
        <v>21500</v>
      </c>
      <c r="P40" s="21">
        <f t="shared" si="6"/>
        <v>21500</v>
      </c>
      <c r="Q40" s="21">
        <f t="shared" si="10"/>
        <v>100</v>
      </c>
      <c r="R40" s="12"/>
      <c r="S40" s="32"/>
    </row>
    <row r="41" spans="1:19" ht="31.5">
      <c r="A41" s="18" t="s">
        <v>180</v>
      </c>
      <c r="B41" s="11" t="s">
        <v>151</v>
      </c>
      <c r="C41" s="20">
        <v>0</v>
      </c>
      <c r="D41" s="21">
        <v>0</v>
      </c>
      <c r="E41" s="21">
        <v>0</v>
      </c>
      <c r="F41" s="125">
        <v>0</v>
      </c>
      <c r="G41" s="20">
        <v>0</v>
      </c>
      <c r="H41" s="21">
        <v>0</v>
      </c>
      <c r="I41" s="21">
        <v>0</v>
      </c>
      <c r="J41" s="125">
        <v>0</v>
      </c>
      <c r="K41" s="20">
        <v>69669.36</v>
      </c>
      <c r="L41" s="21">
        <v>69389.36</v>
      </c>
      <c r="M41" s="21">
        <f t="shared" si="4"/>
        <v>99.598101661907037</v>
      </c>
      <c r="N41" s="125"/>
      <c r="O41" s="20">
        <f t="shared" si="6"/>
        <v>69669.36</v>
      </c>
      <c r="P41" s="21">
        <f t="shared" si="6"/>
        <v>69389.36</v>
      </c>
      <c r="Q41" s="21">
        <f t="shared" si="10"/>
        <v>99.598101661907037</v>
      </c>
      <c r="R41" s="12"/>
      <c r="S41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6"/>
  <sheetViews>
    <sheetView topLeftCell="A4" zoomScale="110" zoomScaleNormal="110" workbookViewId="0">
      <pane xSplit="2" ySplit="4" topLeftCell="C32" activePane="bottomRight" state="frozen"/>
      <selection activeCell="B23" sqref="B23"/>
      <selection pane="topRight" activeCell="B23" sqref="B23"/>
      <selection pane="bottomLeft" activeCell="B23" sqref="B23"/>
      <selection pane="bottomRight" activeCell="K36" sqref="K36:L36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19</v>
      </c>
      <c r="B8" s="10"/>
      <c r="C8" s="124">
        <f>SUM(C9:C36)</f>
        <v>7163751.5999999996</v>
      </c>
      <c r="D8" s="120">
        <f>SUM(D9:D36)</f>
        <v>7158099.0599999996</v>
      </c>
      <c r="E8" s="120">
        <f t="shared" ref="E8:E34" si="0">D8*100/C8</f>
        <v>99.921095254056553</v>
      </c>
      <c r="F8" s="123">
        <f t="shared" ref="F8" si="1">C8*57/100</f>
        <v>4083338.412</v>
      </c>
      <c r="G8" s="124">
        <f>SUM(G9:G36)</f>
        <v>14990</v>
      </c>
      <c r="H8" s="120">
        <f>SUM(H9:H36)</f>
        <v>14990</v>
      </c>
      <c r="I8" s="120">
        <f t="shared" ref="I8:I35" si="2">H8*100/G8</f>
        <v>100</v>
      </c>
      <c r="J8" s="123">
        <f t="shared" ref="J8" si="3">G8*57/100</f>
        <v>8544.2999999999993</v>
      </c>
      <c r="K8" s="124">
        <f>SUM(K9:K36)</f>
        <v>106219</v>
      </c>
      <c r="L8" s="120">
        <f>SUM(L9:L36)</f>
        <v>106219</v>
      </c>
      <c r="M8" s="120">
        <f t="shared" ref="M8" si="4">L8*100/K8</f>
        <v>100</v>
      </c>
      <c r="N8" s="123">
        <f t="shared" ref="N8" si="5">K8*57/100</f>
        <v>60544.83</v>
      </c>
      <c r="O8" s="124">
        <f t="shared" ref="O8:P10" si="6">C8+G8+K8</f>
        <v>7284960.5999999996</v>
      </c>
      <c r="P8" s="120">
        <f t="shared" si="6"/>
        <v>7279308.0599999996</v>
      </c>
      <c r="Q8" s="120">
        <f t="shared" ref="Q8:Q36" si="7">P8*100/O8</f>
        <v>99.922408090992292</v>
      </c>
      <c r="R8" s="17">
        <f t="shared" ref="R8" si="8">O8*57/100</f>
        <v>4152427.5419999999</v>
      </c>
      <c r="S8" s="35"/>
    </row>
    <row r="9" spans="1:20">
      <c r="A9" s="18" t="s">
        <v>59</v>
      </c>
      <c r="B9" s="11" t="s">
        <v>125</v>
      </c>
      <c r="C9" s="20">
        <v>778200</v>
      </c>
      <c r="D9" s="21">
        <v>778131</v>
      </c>
      <c r="E9" s="21">
        <f t="shared" si="0"/>
        <v>99.991133384733999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778200</v>
      </c>
      <c r="P9" s="21">
        <f t="shared" si="6"/>
        <v>778131</v>
      </c>
      <c r="Q9" s="21">
        <f t="shared" si="7"/>
        <v>99.991133384733999</v>
      </c>
      <c r="R9" s="12"/>
      <c r="S9" s="32"/>
    </row>
    <row r="10" spans="1:20">
      <c r="A10" s="18" t="s">
        <v>60</v>
      </c>
      <c r="B10" s="11" t="s">
        <v>126</v>
      </c>
      <c r="C10" s="20">
        <v>0</v>
      </c>
      <c r="D10" s="21">
        <v>0</v>
      </c>
      <c r="E10" s="21">
        <v>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0</v>
      </c>
      <c r="P10" s="21">
        <f t="shared" si="6"/>
        <v>0</v>
      </c>
      <c r="Q10" s="21">
        <v>0</v>
      </c>
      <c r="R10" s="12"/>
      <c r="S10" s="32"/>
    </row>
    <row r="11" spans="1:20">
      <c r="A11" s="18" t="s">
        <v>61</v>
      </c>
      <c r="B11" s="11" t="s">
        <v>113</v>
      </c>
      <c r="C11" s="20">
        <v>976221</v>
      </c>
      <c r="D11" s="21">
        <v>972391.43</v>
      </c>
      <c r="E11" s="21">
        <f t="shared" si="0"/>
        <v>99.607714851452698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ref="O11:P36" si="9">C11+G11+K11</f>
        <v>976221</v>
      </c>
      <c r="P11" s="21">
        <f t="shared" si="9"/>
        <v>972391.43</v>
      </c>
      <c r="Q11" s="21">
        <f t="shared" si="7"/>
        <v>99.607714851452698</v>
      </c>
      <c r="R11" s="12"/>
      <c r="S11" s="32"/>
    </row>
    <row r="12" spans="1:20" ht="31.5">
      <c r="A12" s="18" t="s">
        <v>78</v>
      </c>
      <c r="B12" s="11" t="s">
        <v>167</v>
      </c>
      <c r="C12" s="20">
        <v>46893</v>
      </c>
      <c r="D12" s="21">
        <v>46893</v>
      </c>
      <c r="E12" s="21">
        <f t="shared" si="0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9"/>
        <v>46893</v>
      </c>
      <c r="P12" s="21">
        <f t="shared" si="9"/>
        <v>46893</v>
      </c>
      <c r="Q12" s="21">
        <f t="shared" si="7"/>
        <v>100</v>
      </c>
      <c r="R12" s="12"/>
      <c r="S12" s="32"/>
    </row>
    <row r="13" spans="1:20">
      <c r="A13" s="18" t="s">
        <v>76</v>
      </c>
      <c r="B13" s="11" t="s">
        <v>130</v>
      </c>
      <c r="C13" s="20">
        <v>2182160</v>
      </c>
      <c r="D13" s="21">
        <v>2182159.2000000002</v>
      </c>
      <c r="E13" s="21">
        <f t="shared" si="0"/>
        <v>99.999963339076885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9"/>
        <v>2182160</v>
      </c>
      <c r="P13" s="21">
        <f t="shared" si="9"/>
        <v>2182159.2000000002</v>
      </c>
      <c r="Q13" s="21">
        <f t="shared" si="7"/>
        <v>99.999963339076885</v>
      </c>
      <c r="R13" s="12"/>
      <c r="S13" s="32"/>
    </row>
    <row r="14" spans="1:20">
      <c r="A14" s="18" t="s">
        <v>77</v>
      </c>
      <c r="B14" s="11" t="s">
        <v>131</v>
      </c>
      <c r="C14" s="20">
        <v>54000</v>
      </c>
      <c r="D14" s="21">
        <v>54000</v>
      </c>
      <c r="E14" s="21">
        <f t="shared" si="0"/>
        <v>100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9"/>
        <v>54000</v>
      </c>
      <c r="P14" s="21">
        <f t="shared" si="9"/>
        <v>54000</v>
      </c>
      <c r="Q14" s="21">
        <f t="shared" si="7"/>
        <v>100</v>
      </c>
      <c r="R14" s="12"/>
      <c r="S14" s="32"/>
    </row>
    <row r="15" spans="1:20">
      <c r="A15" s="18" t="s">
        <v>79</v>
      </c>
      <c r="B15" s="11" t="s">
        <v>132</v>
      </c>
      <c r="C15" s="20">
        <v>211860</v>
      </c>
      <c r="D15" s="21">
        <v>211860</v>
      </c>
      <c r="E15" s="21">
        <f t="shared" si="0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9"/>
        <v>211860</v>
      </c>
      <c r="P15" s="21">
        <f t="shared" si="9"/>
        <v>211860</v>
      </c>
      <c r="Q15" s="21">
        <f t="shared" si="7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141600</v>
      </c>
      <c r="D16" s="21">
        <v>141600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9"/>
        <v>141600</v>
      </c>
      <c r="P16" s="21">
        <f t="shared" si="9"/>
        <v>141600</v>
      </c>
      <c r="Q16" s="21">
        <f t="shared" si="7"/>
        <v>100</v>
      </c>
      <c r="R16" s="12"/>
      <c r="S16" s="32"/>
    </row>
    <row r="17" spans="1:19">
      <c r="A17" s="18" t="s">
        <v>81</v>
      </c>
      <c r="B17" s="11" t="s">
        <v>134</v>
      </c>
      <c r="C17" s="20">
        <v>384000</v>
      </c>
      <c r="D17" s="21">
        <v>384000</v>
      </c>
      <c r="E17" s="21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9"/>
        <v>384000</v>
      </c>
      <c r="P17" s="21">
        <f t="shared" si="9"/>
        <v>384000</v>
      </c>
      <c r="Q17" s="21">
        <f t="shared" si="7"/>
        <v>100</v>
      </c>
      <c r="R17" s="12"/>
      <c r="S17" s="32"/>
    </row>
    <row r="18" spans="1:19">
      <c r="A18" s="18" t="s">
        <v>82</v>
      </c>
      <c r="B18" s="11" t="s">
        <v>135</v>
      </c>
      <c r="C18" s="20">
        <v>37157</v>
      </c>
      <c r="D18" s="21">
        <v>37156.31</v>
      </c>
      <c r="E18" s="21">
        <f t="shared" si="0"/>
        <v>99.998143014775138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9"/>
        <v>37157</v>
      </c>
      <c r="P18" s="21">
        <f t="shared" si="9"/>
        <v>37156.31</v>
      </c>
      <c r="Q18" s="21">
        <f t="shared" si="7"/>
        <v>99.998143014775138</v>
      </c>
      <c r="R18" s="12"/>
      <c r="S18" s="32"/>
    </row>
    <row r="19" spans="1:19">
      <c r="A19" s="18" t="s">
        <v>83</v>
      </c>
      <c r="B19" s="11" t="s">
        <v>136</v>
      </c>
      <c r="C19" s="20">
        <v>3960</v>
      </c>
      <c r="D19" s="21">
        <v>3960</v>
      </c>
      <c r="E19" s="21">
        <f t="shared" si="0"/>
        <v>100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9"/>
        <v>3960</v>
      </c>
      <c r="P19" s="21">
        <f t="shared" si="9"/>
        <v>3960</v>
      </c>
      <c r="Q19" s="21">
        <f t="shared" si="7"/>
        <v>100</v>
      </c>
      <c r="R19" s="12"/>
      <c r="S19" s="32"/>
    </row>
    <row r="20" spans="1:19">
      <c r="A20" s="18" t="s">
        <v>84</v>
      </c>
      <c r="B20" s="11" t="s">
        <v>137</v>
      </c>
      <c r="C20" s="20">
        <v>150000</v>
      </c>
      <c r="D20" s="21">
        <v>149999</v>
      </c>
      <c r="E20" s="21">
        <f t="shared" si="0"/>
        <v>99.99933333333334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9"/>
        <v>150000</v>
      </c>
      <c r="P20" s="21">
        <f t="shared" si="9"/>
        <v>149999</v>
      </c>
      <c r="Q20" s="21">
        <f t="shared" si="7"/>
        <v>99.99933333333334</v>
      </c>
      <c r="R20" s="12"/>
      <c r="S20" s="32"/>
    </row>
    <row r="21" spans="1:19">
      <c r="A21" s="18" t="s">
        <v>85</v>
      </c>
      <c r="B21" s="11" t="s">
        <v>138</v>
      </c>
      <c r="C21" s="20">
        <v>18602</v>
      </c>
      <c r="D21" s="21">
        <v>18601.3</v>
      </c>
      <c r="E21" s="21">
        <f t="shared" si="0"/>
        <v>99.996236963767331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9"/>
        <v>18602</v>
      </c>
      <c r="P21" s="21">
        <f t="shared" si="9"/>
        <v>18601.3</v>
      </c>
      <c r="Q21" s="21">
        <f t="shared" si="7"/>
        <v>99.996236963767331</v>
      </c>
      <c r="R21" s="12"/>
      <c r="S21" s="32"/>
    </row>
    <row r="22" spans="1:19">
      <c r="A22" s="18" t="s">
        <v>86</v>
      </c>
      <c r="B22" s="11" t="s">
        <v>139</v>
      </c>
      <c r="C22" s="20">
        <v>5370</v>
      </c>
      <c r="D22" s="21">
        <v>5370</v>
      </c>
      <c r="E22" s="21">
        <f t="shared" si="0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9"/>
        <v>5370</v>
      </c>
      <c r="P22" s="21">
        <f t="shared" si="9"/>
        <v>5370</v>
      </c>
      <c r="Q22" s="21">
        <f t="shared" si="7"/>
        <v>100</v>
      </c>
      <c r="R22" s="12"/>
      <c r="S22" s="32"/>
    </row>
    <row r="23" spans="1:19">
      <c r="A23" s="18" t="s">
        <v>88</v>
      </c>
      <c r="B23" s="11" t="s">
        <v>140</v>
      </c>
      <c r="C23" s="20">
        <v>50000</v>
      </c>
      <c r="D23" s="21">
        <v>50000</v>
      </c>
      <c r="E23" s="21">
        <f t="shared" si="0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9"/>
        <v>50000</v>
      </c>
      <c r="P23" s="21">
        <f t="shared" si="9"/>
        <v>50000</v>
      </c>
      <c r="Q23" s="21">
        <f t="shared" si="7"/>
        <v>100</v>
      </c>
      <c r="R23" s="12"/>
      <c r="S23" s="32"/>
    </row>
    <row r="24" spans="1:19">
      <c r="A24" s="18" t="s">
        <v>152</v>
      </c>
      <c r="B24" s="11" t="s">
        <v>141</v>
      </c>
      <c r="C24" s="20">
        <v>26100</v>
      </c>
      <c r="D24" s="21">
        <v>26100</v>
      </c>
      <c r="E24" s="21">
        <f t="shared" si="0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9"/>
        <v>26100</v>
      </c>
      <c r="P24" s="21">
        <f t="shared" si="9"/>
        <v>26100</v>
      </c>
      <c r="Q24" s="21">
        <f t="shared" si="7"/>
        <v>100</v>
      </c>
      <c r="R24" s="12"/>
      <c r="S24" s="32"/>
    </row>
    <row r="25" spans="1:19">
      <c r="A25" s="18" t="s">
        <v>153</v>
      </c>
      <c r="B25" s="11" t="s">
        <v>142</v>
      </c>
      <c r="C25" s="20">
        <v>2500</v>
      </c>
      <c r="D25" s="21">
        <v>2500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9"/>
        <v>2500</v>
      </c>
      <c r="P25" s="21">
        <f t="shared" si="9"/>
        <v>2500</v>
      </c>
      <c r="Q25" s="21">
        <f t="shared" si="7"/>
        <v>100</v>
      </c>
      <c r="R25" s="12"/>
      <c r="S25" s="32"/>
    </row>
    <row r="26" spans="1:19">
      <c r="A26" s="18" t="s">
        <v>154</v>
      </c>
      <c r="B26" s="11" t="s">
        <v>143</v>
      </c>
      <c r="C26" s="20">
        <v>204666</v>
      </c>
      <c r="D26" s="21">
        <v>204666</v>
      </c>
      <c r="E26" s="21">
        <f t="shared" si="0"/>
        <v>100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9"/>
        <v>204666</v>
      </c>
      <c r="P26" s="21">
        <f t="shared" si="9"/>
        <v>204666</v>
      </c>
      <c r="Q26" s="21">
        <f t="shared" si="7"/>
        <v>100</v>
      </c>
      <c r="R26" s="12"/>
      <c r="S26" s="32"/>
    </row>
    <row r="27" spans="1:19">
      <c r="A27" s="18" t="s">
        <v>155</v>
      </c>
      <c r="B27" s="11" t="s">
        <v>144</v>
      </c>
      <c r="C27" s="20">
        <v>500</v>
      </c>
      <c r="D27" s="21">
        <v>450</v>
      </c>
      <c r="E27" s="21">
        <f t="shared" si="0"/>
        <v>90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9"/>
        <v>500</v>
      </c>
      <c r="P27" s="21">
        <f t="shared" si="9"/>
        <v>450</v>
      </c>
      <c r="Q27" s="21">
        <f t="shared" si="7"/>
        <v>90</v>
      </c>
      <c r="R27" s="12"/>
      <c r="S27" s="32"/>
    </row>
    <row r="28" spans="1:19">
      <c r="A28" s="18" t="s">
        <v>156</v>
      </c>
      <c r="B28" s="11" t="s">
        <v>145</v>
      </c>
      <c r="C28" s="20">
        <v>22413</v>
      </c>
      <c r="D28" s="21">
        <v>22412.22</v>
      </c>
      <c r="E28" s="21">
        <f t="shared" si="0"/>
        <v>99.996519876857178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9"/>
        <v>22413</v>
      </c>
      <c r="P28" s="21">
        <f t="shared" si="9"/>
        <v>22412.22</v>
      </c>
      <c r="Q28" s="21">
        <f t="shared" si="7"/>
        <v>99.996519876857178</v>
      </c>
      <c r="R28" s="12"/>
      <c r="S28" s="32"/>
    </row>
    <row r="29" spans="1:19">
      <c r="A29" s="18" t="s">
        <v>157</v>
      </c>
      <c r="B29" s="11" t="s">
        <v>146</v>
      </c>
      <c r="C29" s="20">
        <v>117918</v>
      </c>
      <c r="D29" s="21">
        <v>117918</v>
      </c>
      <c r="E29" s="21">
        <f t="shared" si="0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9"/>
        <v>117918</v>
      </c>
      <c r="P29" s="21">
        <f t="shared" si="9"/>
        <v>117918</v>
      </c>
      <c r="Q29" s="21">
        <f t="shared" si="7"/>
        <v>100</v>
      </c>
      <c r="R29" s="12"/>
      <c r="S29" s="32"/>
    </row>
    <row r="30" spans="1:19">
      <c r="A30" s="18" t="s">
        <v>158</v>
      </c>
      <c r="B30" s="11" t="s">
        <v>147</v>
      </c>
      <c r="C30" s="20">
        <v>28012.6</v>
      </c>
      <c r="D30" s="21">
        <v>28012.6</v>
      </c>
      <c r="E30" s="21">
        <f t="shared" si="0"/>
        <v>100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9"/>
        <v>28012.6</v>
      </c>
      <c r="P30" s="21">
        <f t="shared" si="9"/>
        <v>28012.6</v>
      </c>
      <c r="Q30" s="21">
        <f t="shared" si="7"/>
        <v>100</v>
      </c>
      <c r="R30" s="12"/>
      <c r="S30" s="32"/>
    </row>
    <row r="31" spans="1:19">
      <c r="A31" s="18" t="s">
        <v>159</v>
      </c>
      <c r="B31" s="11" t="s">
        <v>122</v>
      </c>
      <c r="C31" s="20">
        <v>477750</v>
      </c>
      <c r="D31" s="21">
        <v>477750</v>
      </c>
      <c r="E31" s="21">
        <f t="shared" si="0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9"/>
        <v>477750</v>
      </c>
      <c r="P31" s="21">
        <f t="shared" si="9"/>
        <v>477750</v>
      </c>
      <c r="Q31" s="21">
        <f t="shared" si="7"/>
        <v>100</v>
      </c>
      <c r="R31" s="12"/>
      <c r="S31" s="32"/>
    </row>
    <row r="32" spans="1:19">
      <c r="A32" s="18" t="s">
        <v>160</v>
      </c>
      <c r="B32" s="11" t="s">
        <v>124</v>
      </c>
      <c r="C32" s="20">
        <v>34400</v>
      </c>
      <c r="D32" s="21">
        <v>34400</v>
      </c>
      <c r="E32" s="21">
        <f t="shared" si="0"/>
        <v>100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9"/>
        <v>34400</v>
      </c>
      <c r="P32" s="21">
        <f t="shared" si="9"/>
        <v>34400</v>
      </c>
      <c r="Q32" s="21">
        <f t="shared" si="7"/>
        <v>100</v>
      </c>
      <c r="R32" s="12"/>
      <c r="S32" s="32"/>
    </row>
    <row r="33" spans="1:19" ht="31.5">
      <c r="A33" s="18" t="s">
        <v>161</v>
      </c>
      <c r="B33" s="11" t="s">
        <v>107</v>
      </c>
      <c r="C33" s="20">
        <v>99400</v>
      </c>
      <c r="D33" s="21">
        <v>99356</v>
      </c>
      <c r="E33" s="21">
        <f t="shared" si="0"/>
        <v>99.955734406438637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9"/>
        <v>99400</v>
      </c>
      <c r="P33" s="21">
        <f t="shared" si="9"/>
        <v>99356</v>
      </c>
      <c r="Q33" s="21">
        <f t="shared" si="7"/>
        <v>99.955734406438637</v>
      </c>
      <c r="R33" s="12"/>
      <c r="S33" s="32"/>
    </row>
    <row r="34" spans="1:19">
      <c r="A34" s="18" t="s">
        <v>162</v>
      </c>
      <c r="B34" s="11" t="s">
        <v>150</v>
      </c>
      <c r="C34" s="20">
        <v>1110069</v>
      </c>
      <c r="D34" s="21">
        <v>1108413</v>
      </c>
      <c r="E34" s="21">
        <f t="shared" si="0"/>
        <v>99.850820084156936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9"/>
        <v>1110069</v>
      </c>
      <c r="P34" s="21">
        <f t="shared" si="9"/>
        <v>1108413</v>
      </c>
      <c r="Q34" s="21">
        <f t="shared" si="7"/>
        <v>99.850820084156936</v>
      </c>
      <c r="R34" s="12"/>
      <c r="S34" s="32"/>
    </row>
    <row r="35" spans="1:19">
      <c r="A35" s="18" t="s">
        <v>163</v>
      </c>
      <c r="B35" s="11" t="s">
        <v>193</v>
      </c>
      <c r="C35" s="20">
        <v>0</v>
      </c>
      <c r="D35" s="21">
        <v>0</v>
      </c>
      <c r="E35" s="21">
        <v>0</v>
      </c>
      <c r="F35" s="125">
        <v>0</v>
      </c>
      <c r="G35" s="20">
        <v>14990</v>
      </c>
      <c r="H35" s="21">
        <v>14990</v>
      </c>
      <c r="I35" s="21">
        <f t="shared" si="2"/>
        <v>100</v>
      </c>
      <c r="J35" s="125">
        <f t="shared" ref="J35" si="10">G35*57/100</f>
        <v>8544.2999999999993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9"/>
        <v>14990</v>
      </c>
      <c r="P35" s="21">
        <f t="shared" si="9"/>
        <v>14990</v>
      </c>
      <c r="Q35" s="21">
        <f t="shared" si="7"/>
        <v>100</v>
      </c>
      <c r="R35" s="12"/>
      <c r="S35" s="32"/>
    </row>
    <row r="36" spans="1:19" ht="31.5">
      <c r="A36" s="18" t="s">
        <v>164</v>
      </c>
      <c r="B36" s="11" t="s">
        <v>151</v>
      </c>
      <c r="C36" s="20">
        <v>0</v>
      </c>
      <c r="D36" s="21">
        <v>0</v>
      </c>
      <c r="E36" s="21">
        <v>0</v>
      </c>
      <c r="F36" s="125">
        <v>0</v>
      </c>
      <c r="G36" s="20">
        <v>0</v>
      </c>
      <c r="H36" s="21">
        <v>0</v>
      </c>
      <c r="I36" s="21">
        <v>0</v>
      </c>
      <c r="J36" s="125">
        <v>0</v>
      </c>
      <c r="K36" s="20">
        <v>106219</v>
      </c>
      <c r="L36" s="21">
        <v>106219</v>
      </c>
      <c r="M36" s="21">
        <f t="shared" ref="M36" si="11">L36*100/K36</f>
        <v>100</v>
      </c>
      <c r="N36" s="125">
        <f t="shared" ref="N36" si="12">K36*57/100</f>
        <v>60544.83</v>
      </c>
      <c r="O36" s="20">
        <f t="shared" si="9"/>
        <v>106219</v>
      </c>
      <c r="P36" s="21">
        <f t="shared" si="9"/>
        <v>106219</v>
      </c>
      <c r="Q36" s="21">
        <f t="shared" si="7"/>
        <v>100</v>
      </c>
      <c r="R36" s="12"/>
      <c r="S36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48"/>
  <sheetViews>
    <sheetView topLeftCell="A4" zoomScale="110" zoomScaleNormal="110" workbookViewId="0">
      <pane xSplit="2" ySplit="4" topLeftCell="C35" activePane="bottomRight" state="frozen"/>
      <selection activeCell="B23" sqref="B23"/>
      <selection pane="topRight" activeCell="B23" sqref="B23"/>
      <selection pane="bottomLeft" activeCell="B23" sqref="B23"/>
      <selection pane="bottomRight" activeCell="K42" sqref="K42:L42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20</v>
      </c>
      <c r="B8" s="10"/>
      <c r="C8" s="124">
        <f>SUM(C9:C42)</f>
        <v>6381877</v>
      </c>
      <c r="D8" s="120">
        <f>SUM(D9:D42)</f>
        <v>6333466.9999999991</v>
      </c>
      <c r="E8" s="120">
        <f t="shared" ref="E8:E34" si="0">D8*100/C8</f>
        <v>99.24144573767245</v>
      </c>
      <c r="F8" s="123">
        <f t="shared" ref="F8" si="1">C8*57/100</f>
        <v>3637669.89</v>
      </c>
      <c r="G8" s="124">
        <f>SUM(G9:G42)</f>
        <v>200460</v>
      </c>
      <c r="H8" s="120">
        <f>SUM(H9:H42)</f>
        <v>200460</v>
      </c>
      <c r="I8" s="120">
        <f t="shared" ref="I8:I41" si="2">H8*100/G8</f>
        <v>100</v>
      </c>
      <c r="J8" s="123">
        <f t="shared" ref="J8" si="3">G8*57/100</f>
        <v>114262.2</v>
      </c>
      <c r="K8" s="124">
        <f>SUM(K9:K42)</f>
        <v>120000</v>
      </c>
      <c r="L8" s="120">
        <f>SUM(L9:L42)</f>
        <v>108453</v>
      </c>
      <c r="M8" s="120">
        <f t="shared" ref="M8:M42" si="4">L8*100/K8</f>
        <v>90.377499999999998</v>
      </c>
      <c r="N8" s="123">
        <f t="shared" ref="N8" si="5">K8*57/100</f>
        <v>68400</v>
      </c>
      <c r="O8" s="124">
        <f t="shared" ref="O8:P42" si="6">C8+G8+K8</f>
        <v>6702337</v>
      </c>
      <c r="P8" s="120">
        <f t="shared" si="6"/>
        <v>6642379.9999999991</v>
      </c>
      <c r="Q8" s="120">
        <f t="shared" ref="Q8:Q38" si="7">P8*100/O8</f>
        <v>99.105431433841645</v>
      </c>
      <c r="R8" s="17">
        <f t="shared" ref="R8" si="8">O8*57/100</f>
        <v>3820332.09</v>
      </c>
      <c r="S8" s="35"/>
    </row>
    <row r="9" spans="1:20">
      <c r="A9" s="18" t="s">
        <v>59</v>
      </c>
      <c r="B9" s="11" t="s">
        <v>125</v>
      </c>
      <c r="C9" s="20">
        <v>600900</v>
      </c>
      <c r="D9" s="121">
        <v>600891.61</v>
      </c>
      <c r="E9" s="21">
        <f t="shared" si="0"/>
        <v>99.998603761025123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600900</v>
      </c>
      <c r="P9" s="21">
        <f t="shared" si="6"/>
        <v>600891.61</v>
      </c>
      <c r="Q9" s="21">
        <f t="shared" si="7"/>
        <v>99.998603761025123</v>
      </c>
      <c r="R9" s="12"/>
      <c r="S9" s="32"/>
    </row>
    <row r="10" spans="1:20">
      <c r="A10" s="18" t="s">
        <v>60</v>
      </c>
      <c r="B10" s="11" t="s">
        <v>126</v>
      </c>
      <c r="C10" s="20">
        <v>40000</v>
      </c>
      <c r="D10" s="121">
        <v>40000</v>
      </c>
      <c r="E10" s="21">
        <f t="shared" si="0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40000</v>
      </c>
      <c r="P10" s="21">
        <f t="shared" si="6"/>
        <v>40000</v>
      </c>
      <c r="Q10" s="21">
        <f t="shared" si="7"/>
        <v>100</v>
      </c>
      <c r="R10" s="12"/>
      <c r="S10" s="32"/>
    </row>
    <row r="11" spans="1:20">
      <c r="A11" s="18" t="s">
        <v>61</v>
      </c>
      <c r="B11" s="11" t="s">
        <v>113</v>
      </c>
      <c r="C11" s="20">
        <v>705132</v>
      </c>
      <c r="D11" s="121">
        <v>705131.4</v>
      </c>
      <c r="E11" s="21">
        <f t="shared" si="0"/>
        <v>99.999914909548849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705132</v>
      </c>
      <c r="P11" s="21">
        <f t="shared" si="6"/>
        <v>705131.4</v>
      </c>
      <c r="Q11" s="21">
        <f t="shared" si="7"/>
        <v>99.999914909548849</v>
      </c>
      <c r="R11" s="12"/>
      <c r="S11" s="32"/>
    </row>
    <row r="12" spans="1:20" ht="31.5">
      <c r="A12" s="18" t="s">
        <v>78</v>
      </c>
      <c r="B12" s="11" t="s">
        <v>167</v>
      </c>
      <c r="C12" s="20">
        <v>48180</v>
      </c>
      <c r="D12" s="121">
        <v>48180</v>
      </c>
      <c r="E12" s="21">
        <f t="shared" si="0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48180</v>
      </c>
      <c r="P12" s="21">
        <f t="shared" si="6"/>
        <v>48180</v>
      </c>
      <c r="Q12" s="21">
        <f t="shared" si="7"/>
        <v>100</v>
      </c>
      <c r="R12" s="12"/>
      <c r="S12" s="32"/>
    </row>
    <row r="13" spans="1:20">
      <c r="A13" s="18" t="s">
        <v>76</v>
      </c>
      <c r="B13" s="11" t="s">
        <v>130</v>
      </c>
      <c r="C13" s="20">
        <v>1200000</v>
      </c>
      <c r="D13" s="121">
        <v>1200000</v>
      </c>
      <c r="E13" s="21">
        <f t="shared" si="0"/>
        <v>100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1200000</v>
      </c>
      <c r="P13" s="21">
        <f t="shared" si="6"/>
        <v>1200000</v>
      </c>
      <c r="Q13" s="21">
        <f t="shared" si="7"/>
        <v>100</v>
      </c>
      <c r="R13" s="12"/>
      <c r="S13" s="32"/>
    </row>
    <row r="14" spans="1:20">
      <c r="A14" s="18" t="s">
        <v>77</v>
      </c>
      <c r="B14" s="11" t="s">
        <v>131</v>
      </c>
      <c r="C14" s="20">
        <v>60000</v>
      </c>
      <c r="D14" s="121">
        <v>60000</v>
      </c>
      <c r="E14" s="21">
        <f t="shared" si="0"/>
        <v>100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60000</v>
      </c>
      <c r="P14" s="21">
        <f t="shared" si="6"/>
        <v>60000</v>
      </c>
      <c r="Q14" s="21">
        <f t="shared" si="7"/>
        <v>100</v>
      </c>
      <c r="R14" s="12"/>
      <c r="S14" s="32"/>
    </row>
    <row r="15" spans="1:20">
      <c r="A15" s="18" t="s">
        <v>79</v>
      </c>
      <c r="B15" s="11" t="s">
        <v>132</v>
      </c>
      <c r="C15" s="20">
        <v>466872</v>
      </c>
      <c r="D15" s="121">
        <v>466872</v>
      </c>
      <c r="E15" s="21">
        <f t="shared" si="0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6"/>
        <v>466872</v>
      </c>
      <c r="P15" s="21">
        <f t="shared" si="6"/>
        <v>466872</v>
      </c>
      <c r="Q15" s="21">
        <f t="shared" si="7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132000</v>
      </c>
      <c r="D16" s="121">
        <v>132000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6"/>
        <v>132000</v>
      </c>
      <c r="P16" s="21">
        <f t="shared" si="6"/>
        <v>132000</v>
      </c>
      <c r="Q16" s="21">
        <f t="shared" si="7"/>
        <v>100</v>
      </c>
      <c r="R16" s="12"/>
      <c r="S16" s="32"/>
    </row>
    <row r="17" spans="1:19">
      <c r="A17" s="18" t="s">
        <v>81</v>
      </c>
      <c r="B17" s="11" t="s">
        <v>134</v>
      </c>
      <c r="C17" s="20">
        <v>408000</v>
      </c>
      <c r="D17" s="121">
        <v>408000</v>
      </c>
      <c r="E17" s="21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6"/>
        <v>408000</v>
      </c>
      <c r="P17" s="21">
        <f t="shared" si="6"/>
        <v>408000</v>
      </c>
      <c r="Q17" s="21">
        <f t="shared" si="7"/>
        <v>100</v>
      </c>
      <c r="R17" s="12"/>
      <c r="S17" s="32"/>
    </row>
    <row r="18" spans="1:19">
      <c r="A18" s="18" t="s">
        <v>82</v>
      </c>
      <c r="B18" s="11" t="s">
        <v>135</v>
      </c>
      <c r="C18" s="20">
        <v>47139</v>
      </c>
      <c r="D18" s="121">
        <v>47138.080000000002</v>
      </c>
      <c r="E18" s="21">
        <f t="shared" si="0"/>
        <v>99.998048325165996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6"/>
        <v>47139</v>
      </c>
      <c r="P18" s="21">
        <f t="shared" si="6"/>
        <v>47138.080000000002</v>
      </c>
      <c r="Q18" s="21">
        <f t="shared" si="7"/>
        <v>99.998048325165996</v>
      </c>
      <c r="R18" s="12"/>
      <c r="S18" s="32"/>
    </row>
    <row r="19" spans="1:19">
      <c r="A19" s="18" t="s">
        <v>83</v>
      </c>
      <c r="B19" s="11" t="s">
        <v>136</v>
      </c>
      <c r="C19" s="20">
        <v>20000</v>
      </c>
      <c r="D19" s="121">
        <v>19982</v>
      </c>
      <c r="E19" s="21">
        <f t="shared" si="0"/>
        <v>99.91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6"/>
        <v>20000</v>
      </c>
      <c r="P19" s="21">
        <f t="shared" si="6"/>
        <v>19982</v>
      </c>
      <c r="Q19" s="21">
        <f t="shared" si="7"/>
        <v>99.91</v>
      </c>
      <c r="R19" s="12"/>
      <c r="S19" s="32"/>
    </row>
    <row r="20" spans="1:19">
      <c r="A20" s="18" t="s">
        <v>84</v>
      </c>
      <c r="B20" s="11" t="s">
        <v>137</v>
      </c>
      <c r="C20" s="20">
        <v>100000</v>
      </c>
      <c r="D20" s="121">
        <v>100000</v>
      </c>
      <c r="E20" s="21">
        <f t="shared" si="0"/>
        <v>100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6"/>
        <v>100000</v>
      </c>
      <c r="P20" s="21">
        <f t="shared" si="6"/>
        <v>100000</v>
      </c>
      <c r="Q20" s="21">
        <f t="shared" si="7"/>
        <v>100</v>
      </c>
      <c r="R20" s="12"/>
      <c r="S20" s="32"/>
    </row>
    <row r="21" spans="1:19">
      <c r="A21" s="18" t="s">
        <v>85</v>
      </c>
      <c r="B21" s="11" t="s">
        <v>138</v>
      </c>
      <c r="C21" s="20">
        <v>26500</v>
      </c>
      <c r="D21" s="121">
        <v>26500</v>
      </c>
      <c r="E21" s="21">
        <f t="shared" si="0"/>
        <v>100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6"/>
        <v>26500</v>
      </c>
      <c r="P21" s="21">
        <f t="shared" si="6"/>
        <v>26500</v>
      </c>
      <c r="Q21" s="21">
        <f t="shared" si="7"/>
        <v>100</v>
      </c>
      <c r="R21" s="12"/>
      <c r="S21" s="32"/>
    </row>
    <row r="22" spans="1:19">
      <c r="A22" s="18" t="s">
        <v>86</v>
      </c>
      <c r="B22" s="11" t="s">
        <v>139</v>
      </c>
      <c r="C22" s="20">
        <v>5000</v>
      </c>
      <c r="D22" s="121">
        <v>4999</v>
      </c>
      <c r="E22" s="21">
        <f t="shared" si="0"/>
        <v>99.98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6"/>
        <v>5000</v>
      </c>
      <c r="P22" s="21">
        <f t="shared" si="6"/>
        <v>4999</v>
      </c>
      <c r="Q22" s="21">
        <f t="shared" si="7"/>
        <v>99.98</v>
      </c>
      <c r="R22" s="12"/>
      <c r="S22" s="32"/>
    </row>
    <row r="23" spans="1:19">
      <c r="A23" s="18" t="s">
        <v>88</v>
      </c>
      <c r="B23" s="11" t="s">
        <v>140</v>
      </c>
      <c r="C23" s="20">
        <v>59940</v>
      </c>
      <c r="D23" s="121">
        <v>59940</v>
      </c>
      <c r="E23" s="21">
        <f t="shared" si="0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6"/>
        <v>59940</v>
      </c>
      <c r="P23" s="21">
        <f t="shared" si="6"/>
        <v>59940</v>
      </c>
      <c r="Q23" s="21">
        <f t="shared" si="7"/>
        <v>100</v>
      </c>
      <c r="R23" s="12"/>
      <c r="S23" s="32"/>
    </row>
    <row r="24" spans="1:19">
      <c r="A24" s="18" t="s">
        <v>152</v>
      </c>
      <c r="B24" s="11" t="s">
        <v>141</v>
      </c>
      <c r="C24" s="20">
        <v>5000</v>
      </c>
      <c r="D24" s="121">
        <v>5000</v>
      </c>
      <c r="E24" s="21">
        <f t="shared" si="0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6"/>
        <v>5000</v>
      </c>
      <c r="P24" s="21">
        <f t="shared" si="6"/>
        <v>5000</v>
      </c>
      <c r="Q24" s="21">
        <f t="shared" si="7"/>
        <v>100</v>
      </c>
      <c r="R24" s="12"/>
      <c r="S24" s="32"/>
    </row>
    <row r="25" spans="1:19">
      <c r="A25" s="18" t="s">
        <v>153</v>
      </c>
      <c r="B25" s="11" t="s">
        <v>142</v>
      </c>
      <c r="C25" s="20">
        <v>3484</v>
      </c>
      <c r="D25" s="121">
        <v>3484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6"/>
        <v>3484</v>
      </c>
      <c r="P25" s="21">
        <f t="shared" si="6"/>
        <v>3484</v>
      </c>
      <c r="Q25" s="21">
        <f t="shared" si="7"/>
        <v>100</v>
      </c>
      <c r="R25" s="12"/>
      <c r="S25" s="32"/>
    </row>
    <row r="26" spans="1:19">
      <c r="A26" s="18" t="s">
        <v>154</v>
      </c>
      <c r="B26" s="11" t="s">
        <v>143</v>
      </c>
      <c r="C26" s="20">
        <v>127400</v>
      </c>
      <c r="D26" s="121">
        <v>127383.26</v>
      </c>
      <c r="E26" s="21">
        <f t="shared" si="0"/>
        <v>99.986860282574568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6"/>
        <v>127400</v>
      </c>
      <c r="P26" s="21">
        <f t="shared" si="6"/>
        <v>127383.26</v>
      </c>
      <c r="Q26" s="21">
        <f t="shared" si="7"/>
        <v>99.986860282574568</v>
      </c>
      <c r="R26" s="12"/>
      <c r="S26" s="32"/>
    </row>
    <row r="27" spans="1:19">
      <c r="A27" s="18" t="s">
        <v>155</v>
      </c>
      <c r="B27" s="11" t="s">
        <v>144</v>
      </c>
      <c r="C27" s="20">
        <v>5400</v>
      </c>
      <c r="D27" s="121">
        <v>5259.05</v>
      </c>
      <c r="E27" s="21">
        <f t="shared" si="0"/>
        <v>97.389814814814812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6"/>
        <v>5400</v>
      </c>
      <c r="P27" s="21">
        <f t="shared" si="6"/>
        <v>5259.05</v>
      </c>
      <c r="Q27" s="21">
        <f t="shared" si="7"/>
        <v>97.389814814814812</v>
      </c>
      <c r="R27" s="12"/>
      <c r="S27" s="32"/>
    </row>
    <row r="28" spans="1:19">
      <c r="A28" s="18" t="s">
        <v>156</v>
      </c>
      <c r="B28" s="11" t="s">
        <v>145</v>
      </c>
      <c r="C28" s="20">
        <v>19250</v>
      </c>
      <c r="D28" s="121">
        <v>19249.3</v>
      </c>
      <c r="E28" s="21">
        <f t="shared" si="0"/>
        <v>99.99636363636364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6"/>
        <v>19250</v>
      </c>
      <c r="P28" s="21">
        <f t="shared" si="6"/>
        <v>19249.3</v>
      </c>
      <c r="Q28" s="21">
        <f t="shared" si="7"/>
        <v>99.99636363636364</v>
      </c>
      <c r="R28" s="12"/>
      <c r="S28" s="32"/>
    </row>
    <row r="29" spans="1:19">
      <c r="A29" s="18" t="s">
        <v>157</v>
      </c>
      <c r="B29" s="11" t="s">
        <v>146</v>
      </c>
      <c r="C29" s="20">
        <v>114997</v>
      </c>
      <c r="D29" s="121">
        <v>114997</v>
      </c>
      <c r="E29" s="21">
        <f t="shared" si="0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6"/>
        <v>114997</v>
      </c>
      <c r="P29" s="21">
        <f t="shared" si="6"/>
        <v>114997</v>
      </c>
      <c r="Q29" s="21">
        <f t="shared" si="7"/>
        <v>100</v>
      </c>
      <c r="R29" s="12"/>
      <c r="S29" s="32"/>
    </row>
    <row r="30" spans="1:19">
      <c r="A30" s="18" t="s">
        <v>158</v>
      </c>
      <c r="B30" s="11" t="s">
        <v>147</v>
      </c>
      <c r="C30" s="20">
        <v>15408</v>
      </c>
      <c r="D30" s="121">
        <v>15408</v>
      </c>
      <c r="E30" s="21">
        <f t="shared" si="0"/>
        <v>100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6"/>
        <v>15408</v>
      </c>
      <c r="P30" s="21">
        <f t="shared" si="6"/>
        <v>15408</v>
      </c>
      <c r="Q30" s="21">
        <f t="shared" si="7"/>
        <v>100</v>
      </c>
      <c r="R30" s="12"/>
      <c r="S30" s="32"/>
    </row>
    <row r="31" spans="1:19">
      <c r="A31" s="18" t="s">
        <v>159</v>
      </c>
      <c r="B31" s="11" t="s">
        <v>122</v>
      </c>
      <c r="C31" s="20">
        <v>588375</v>
      </c>
      <c r="D31" s="121">
        <v>588375</v>
      </c>
      <c r="E31" s="21">
        <f t="shared" si="0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6"/>
        <v>588375</v>
      </c>
      <c r="P31" s="21">
        <f t="shared" si="6"/>
        <v>588375</v>
      </c>
      <c r="Q31" s="21">
        <f t="shared" si="7"/>
        <v>100</v>
      </c>
      <c r="R31" s="12"/>
      <c r="S31" s="32"/>
    </row>
    <row r="32" spans="1:19">
      <c r="A32" s="18" t="s">
        <v>160</v>
      </c>
      <c r="B32" s="11" t="s">
        <v>73</v>
      </c>
      <c r="C32" s="20">
        <v>165000</v>
      </c>
      <c r="D32" s="121">
        <v>149300</v>
      </c>
      <c r="E32" s="21">
        <f t="shared" si="0"/>
        <v>90.484848484848484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6"/>
        <v>165000</v>
      </c>
      <c r="P32" s="21">
        <f t="shared" si="6"/>
        <v>149300</v>
      </c>
      <c r="Q32" s="21">
        <f t="shared" si="7"/>
        <v>90.484848484848484</v>
      </c>
      <c r="R32" s="12"/>
      <c r="S32" s="32"/>
    </row>
    <row r="33" spans="1:20" ht="31.5">
      <c r="A33" s="18" t="s">
        <v>161</v>
      </c>
      <c r="B33" s="11" t="s">
        <v>107</v>
      </c>
      <c r="C33" s="20">
        <v>87900</v>
      </c>
      <c r="D33" s="121">
        <v>87840</v>
      </c>
      <c r="E33" s="21">
        <f t="shared" si="0"/>
        <v>99.931740614334473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6"/>
        <v>87900</v>
      </c>
      <c r="P33" s="21">
        <f t="shared" si="6"/>
        <v>87840</v>
      </c>
      <c r="Q33" s="21">
        <f t="shared" si="7"/>
        <v>99.931740614334473</v>
      </c>
      <c r="R33" s="12"/>
      <c r="S33" s="32"/>
    </row>
    <row r="34" spans="1:20">
      <c r="A34" s="18" t="s">
        <v>162</v>
      </c>
      <c r="B34" s="11" t="s">
        <v>150</v>
      </c>
      <c r="C34" s="20">
        <v>1330000</v>
      </c>
      <c r="D34" s="121">
        <v>1297537.3</v>
      </c>
      <c r="E34" s="21">
        <f t="shared" si="0"/>
        <v>97.559195488721798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6"/>
        <v>1330000</v>
      </c>
      <c r="P34" s="21">
        <f t="shared" si="6"/>
        <v>1297537.3</v>
      </c>
      <c r="Q34" s="21">
        <f t="shared" si="7"/>
        <v>97.559195488721798</v>
      </c>
      <c r="R34" s="12"/>
      <c r="S34" s="32"/>
    </row>
    <row r="35" spans="1:20">
      <c r="A35" s="18" t="s">
        <v>163</v>
      </c>
      <c r="B35" s="11" t="s">
        <v>195</v>
      </c>
      <c r="C35" s="20">
        <v>0</v>
      </c>
      <c r="D35" s="21">
        <v>0</v>
      </c>
      <c r="E35" s="21">
        <v>0</v>
      </c>
      <c r="F35" s="125">
        <v>0</v>
      </c>
      <c r="G35" s="20">
        <v>16800</v>
      </c>
      <c r="H35" s="121">
        <v>16800</v>
      </c>
      <c r="I35" s="21">
        <f t="shared" si="2"/>
        <v>100</v>
      </c>
      <c r="J35" s="125"/>
      <c r="K35" s="20">
        <v>0</v>
      </c>
      <c r="L35" s="21">
        <v>0</v>
      </c>
      <c r="M35" s="21">
        <v>0</v>
      </c>
      <c r="N35" s="125">
        <v>0</v>
      </c>
      <c r="O35" s="20">
        <f t="shared" si="6"/>
        <v>16800</v>
      </c>
      <c r="P35" s="21">
        <f t="shared" si="6"/>
        <v>16800</v>
      </c>
      <c r="Q35" s="21">
        <f t="shared" si="7"/>
        <v>100</v>
      </c>
      <c r="R35" s="12"/>
      <c r="S35" s="32"/>
    </row>
    <row r="36" spans="1:20">
      <c r="A36" s="18" t="s">
        <v>164</v>
      </c>
      <c r="B36" s="11" t="s">
        <v>193</v>
      </c>
      <c r="C36" s="20">
        <v>0</v>
      </c>
      <c r="D36" s="21">
        <v>0</v>
      </c>
      <c r="E36" s="126">
        <v>0</v>
      </c>
      <c r="F36" s="125">
        <v>0</v>
      </c>
      <c r="G36" s="20">
        <v>32000</v>
      </c>
      <c r="H36" s="121">
        <v>32000</v>
      </c>
      <c r="I36" s="21">
        <f t="shared" si="2"/>
        <v>100</v>
      </c>
      <c r="J36" s="125"/>
      <c r="K36" s="20">
        <v>0</v>
      </c>
      <c r="L36" s="21">
        <v>0</v>
      </c>
      <c r="M36" s="21">
        <v>0</v>
      </c>
      <c r="N36" s="125">
        <v>0</v>
      </c>
      <c r="O36" s="20">
        <f t="shared" si="6"/>
        <v>32000</v>
      </c>
      <c r="P36" s="21">
        <f t="shared" si="6"/>
        <v>32000</v>
      </c>
      <c r="Q36" s="21">
        <f t="shared" si="7"/>
        <v>100</v>
      </c>
      <c r="R36" s="12"/>
      <c r="S36" s="32"/>
    </row>
    <row r="37" spans="1:20">
      <c r="A37" s="18" t="s">
        <v>165</v>
      </c>
      <c r="B37" s="11" t="s">
        <v>89</v>
      </c>
      <c r="C37" s="20">
        <v>0</v>
      </c>
      <c r="D37" s="21">
        <v>0</v>
      </c>
      <c r="E37" s="126">
        <v>0</v>
      </c>
      <c r="F37" s="125">
        <v>0</v>
      </c>
      <c r="G37" s="20">
        <v>15400</v>
      </c>
      <c r="H37" s="121">
        <v>15400</v>
      </c>
      <c r="I37" s="21">
        <f t="shared" si="2"/>
        <v>100</v>
      </c>
      <c r="J37" s="125"/>
      <c r="K37" s="20">
        <v>0</v>
      </c>
      <c r="L37" s="21">
        <v>0</v>
      </c>
      <c r="M37" s="21">
        <v>0</v>
      </c>
      <c r="N37" s="125">
        <v>0</v>
      </c>
      <c r="O37" s="20">
        <f t="shared" si="6"/>
        <v>15400</v>
      </c>
      <c r="P37" s="21">
        <f t="shared" si="6"/>
        <v>15400</v>
      </c>
      <c r="Q37" s="21">
        <f t="shared" si="7"/>
        <v>100</v>
      </c>
      <c r="R37" s="12"/>
      <c r="S37" s="32"/>
    </row>
    <row r="38" spans="1:20">
      <c r="A38" s="18" t="s">
        <v>166</v>
      </c>
      <c r="B38" s="11" t="s">
        <v>196</v>
      </c>
      <c r="C38" s="20">
        <v>0</v>
      </c>
      <c r="D38" s="21">
        <v>0</v>
      </c>
      <c r="E38" s="126">
        <v>0</v>
      </c>
      <c r="F38" s="125">
        <v>0</v>
      </c>
      <c r="G38" s="20">
        <v>56000</v>
      </c>
      <c r="H38" s="121">
        <v>56000</v>
      </c>
      <c r="I38" s="21">
        <f t="shared" si="2"/>
        <v>100</v>
      </c>
      <c r="J38" s="125"/>
      <c r="K38" s="20">
        <v>0</v>
      </c>
      <c r="L38" s="21">
        <v>0</v>
      </c>
      <c r="M38" s="21">
        <v>0</v>
      </c>
      <c r="N38" s="125">
        <v>0</v>
      </c>
      <c r="O38" s="20">
        <f t="shared" si="6"/>
        <v>56000</v>
      </c>
      <c r="P38" s="21">
        <f t="shared" si="6"/>
        <v>56000</v>
      </c>
      <c r="Q38" s="21">
        <f t="shared" si="7"/>
        <v>100</v>
      </c>
      <c r="R38" s="12"/>
      <c r="S38" s="32"/>
    </row>
    <row r="39" spans="1:20">
      <c r="A39" s="18" t="s">
        <v>178</v>
      </c>
      <c r="B39" s="11" t="s">
        <v>149</v>
      </c>
      <c r="C39" s="20">
        <v>0</v>
      </c>
      <c r="D39" s="21">
        <v>0</v>
      </c>
      <c r="E39" s="126">
        <v>0</v>
      </c>
      <c r="F39" s="125">
        <v>0</v>
      </c>
      <c r="G39" s="20">
        <v>17800</v>
      </c>
      <c r="H39" s="121">
        <v>17800</v>
      </c>
      <c r="I39" s="21">
        <f t="shared" si="2"/>
        <v>100</v>
      </c>
      <c r="J39" s="125"/>
      <c r="K39" s="20">
        <v>0</v>
      </c>
      <c r="L39" s="21">
        <v>0</v>
      </c>
      <c r="M39" s="21">
        <v>0</v>
      </c>
      <c r="N39" s="125">
        <v>0</v>
      </c>
      <c r="O39" s="20">
        <f t="shared" si="6"/>
        <v>17800</v>
      </c>
      <c r="P39" s="21">
        <f t="shared" si="6"/>
        <v>17800</v>
      </c>
      <c r="Q39" s="21">
        <f t="shared" ref="Q39:Q44" si="9">P39*100/O39</f>
        <v>100</v>
      </c>
      <c r="R39" s="12"/>
      <c r="S39" s="32"/>
    </row>
    <row r="40" spans="1:20">
      <c r="A40" s="18" t="s">
        <v>179</v>
      </c>
      <c r="B40" s="11" t="s">
        <v>116</v>
      </c>
      <c r="C40" s="20">
        <v>0</v>
      </c>
      <c r="D40" s="21">
        <v>0</v>
      </c>
      <c r="E40" s="126">
        <v>0</v>
      </c>
      <c r="F40" s="125">
        <v>0</v>
      </c>
      <c r="G40" s="20">
        <v>23960</v>
      </c>
      <c r="H40" s="121">
        <v>23960</v>
      </c>
      <c r="I40" s="21">
        <f t="shared" si="2"/>
        <v>100</v>
      </c>
      <c r="J40" s="125"/>
      <c r="K40" s="20">
        <v>0</v>
      </c>
      <c r="L40" s="21">
        <v>0</v>
      </c>
      <c r="M40" s="21">
        <v>0</v>
      </c>
      <c r="N40" s="125">
        <v>0</v>
      </c>
      <c r="O40" s="20">
        <f t="shared" si="6"/>
        <v>23960</v>
      </c>
      <c r="P40" s="21">
        <f t="shared" si="6"/>
        <v>23960</v>
      </c>
      <c r="Q40" s="21">
        <f t="shared" si="9"/>
        <v>100</v>
      </c>
      <c r="R40" s="12"/>
      <c r="S40" s="32"/>
    </row>
    <row r="41" spans="1:20">
      <c r="A41" s="18" t="s">
        <v>180</v>
      </c>
      <c r="B41" s="11" t="s">
        <v>197</v>
      </c>
      <c r="C41" s="20">
        <v>0</v>
      </c>
      <c r="D41" s="21">
        <v>0</v>
      </c>
      <c r="E41" s="126">
        <v>0</v>
      </c>
      <c r="F41" s="125">
        <v>0</v>
      </c>
      <c r="G41" s="20">
        <v>38500</v>
      </c>
      <c r="H41" s="121">
        <v>38500</v>
      </c>
      <c r="I41" s="21">
        <f t="shared" si="2"/>
        <v>100</v>
      </c>
      <c r="J41" s="125"/>
      <c r="K41" s="20">
        <v>0</v>
      </c>
      <c r="L41" s="21">
        <v>0</v>
      </c>
      <c r="M41" s="21">
        <v>0</v>
      </c>
      <c r="N41" s="125">
        <v>0</v>
      </c>
      <c r="O41" s="20">
        <f t="shared" si="6"/>
        <v>38500</v>
      </c>
      <c r="P41" s="21">
        <f t="shared" si="6"/>
        <v>38500</v>
      </c>
      <c r="Q41" s="21">
        <f t="shared" si="9"/>
        <v>100</v>
      </c>
      <c r="R41" s="12"/>
      <c r="S41" s="32"/>
    </row>
    <row r="42" spans="1:20" ht="31.5">
      <c r="A42" s="18" t="s">
        <v>181</v>
      </c>
      <c r="B42" s="11" t="s">
        <v>151</v>
      </c>
      <c r="C42" s="20">
        <v>0</v>
      </c>
      <c r="D42" s="21">
        <v>0</v>
      </c>
      <c r="E42" s="126">
        <v>0</v>
      </c>
      <c r="F42" s="125">
        <v>0</v>
      </c>
      <c r="G42" s="20">
        <v>0</v>
      </c>
      <c r="H42" s="21">
        <v>0</v>
      </c>
      <c r="I42" s="21">
        <v>0</v>
      </c>
      <c r="J42" s="125">
        <v>0</v>
      </c>
      <c r="K42" s="20">
        <v>120000</v>
      </c>
      <c r="L42" s="121">
        <v>108453</v>
      </c>
      <c r="M42" s="21">
        <f t="shared" si="4"/>
        <v>90.377499999999998</v>
      </c>
      <c r="N42" s="125"/>
      <c r="O42" s="127">
        <f t="shared" si="6"/>
        <v>120000</v>
      </c>
      <c r="P42" s="21">
        <f t="shared" si="6"/>
        <v>108453</v>
      </c>
      <c r="Q42" s="21">
        <f t="shared" si="9"/>
        <v>90.377499999999998</v>
      </c>
      <c r="R42" s="12"/>
      <c r="S42" s="32"/>
    </row>
    <row r="43" spans="1:20" hidden="1">
      <c r="A43" s="39" t="s">
        <v>200</v>
      </c>
      <c r="N43" s="28">
        <v>256089800</v>
      </c>
      <c r="O43" s="28">
        <v>267119000</v>
      </c>
      <c r="P43" s="28">
        <v>208873692.88999999</v>
      </c>
      <c r="Q43" s="28">
        <f t="shared" si="9"/>
        <v>78.194996570816755</v>
      </c>
    </row>
    <row r="44" spans="1:20" hidden="1">
      <c r="A44" s="39" t="s">
        <v>199</v>
      </c>
      <c r="N44" s="128" t="e">
        <f>#REF!+N43</f>
        <v>#REF!</v>
      </c>
      <c r="O44" s="28" t="e">
        <f>#REF!+O43</f>
        <v>#REF!</v>
      </c>
      <c r="P44" s="129" t="e">
        <f>#REF!+P43</f>
        <v>#REF!</v>
      </c>
      <c r="Q44" s="28" t="e">
        <f t="shared" si="9"/>
        <v>#REF!</v>
      </c>
    </row>
    <row r="45" spans="1:20" hidden="1">
      <c r="N45" s="28">
        <v>496005500</v>
      </c>
      <c r="O45" s="130" t="s">
        <v>227</v>
      </c>
      <c r="P45" s="130"/>
    </row>
    <row r="46" spans="1:20" hidden="1">
      <c r="N46" s="28" t="e">
        <f>N45-N44</f>
        <v>#REF!</v>
      </c>
      <c r="O46" s="128">
        <f>SUM(O43:O43)</f>
        <v>267119000</v>
      </c>
      <c r="P46" s="128" t="e">
        <f>SUM(P43:P44)</f>
        <v>#REF!</v>
      </c>
    </row>
    <row r="47" spans="1:20" s="28" customFormat="1" hidden="1">
      <c r="A47" s="40"/>
      <c r="B47" s="13"/>
      <c r="E47" s="122"/>
      <c r="I47" s="122"/>
      <c r="O47" s="28">
        <v>496005500</v>
      </c>
      <c r="P47" s="129">
        <v>334342923.04000002</v>
      </c>
      <c r="R47" s="6"/>
      <c r="S47" s="33"/>
      <c r="T47" s="7"/>
    </row>
    <row r="48" spans="1:20" s="28" customFormat="1" hidden="1">
      <c r="A48" s="40"/>
      <c r="B48" s="13"/>
      <c r="E48" s="122"/>
      <c r="I48" s="122"/>
      <c r="O48" s="128">
        <f>O47-O46</f>
        <v>228886500</v>
      </c>
      <c r="P48" s="131" t="e">
        <f>P44-P47</f>
        <v>#REF!</v>
      </c>
      <c r="R48" s="6"/>
      <c r="S48" s="33"/>
      <c r="T48" s="7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S40"/>
  <sheetViews>
    <sheetView tabSelected="1" zoomScale="110" zoomScaleNormal="110" workbookViewId="0">
      <selection activeCell="S23" sqref="S23"/>
    </sheetView>
  </sheetViews>
  <sheetFormatPr defaultRowHeight="17.25"/>
  <cols>
    <col min="1" max="1" width="9.75" style="188" customWidth="1"/>
    <col min="2" max="2" width="12.75" style="159" bestFit="1" customWidth="1"/>
    <col min="3" max="3" width="12.75" style="183" bestFit="1" customWidth="1"/>
    <col min="4" max="4" width="6.375" style="183" bestFit="1" customWidth="1"/>
    <col min="5" max="5" width="6.125" style="159" hidden="1" customWidth="1"/>
    <col min="6" max="6" width="11.625" style="159" bestFit="1" customWidth="1"/>
    <col min="7" max="7" width="11.125" style="184" bestFit="1" customWidth="1"/>
    <col min="8" max="8" width="6.5" style="183" customWidth="1"/>
    <col min="9" max="9" width="6.125" style="159" hidden="1" customWidth="1"/>
    <col min="10" max="10" width="10.875" style="159" bestFit="1" customWidth="1"/>
    <col min="11" max="11" width="11" style="183" bestFit="1" customWidth="1"/>
    <col min="12" max="12" width="6" style="183" customWidth="1"/>
    <col min="13" max="13" width="6.125" style="159" hidden="1" customWidth="1"/>
    <col min="14" max="14" width="12.875" style="159" bestFit="1" customWidth="1"/>
    <col min="15" max="15" width="12.75" style="183" bestFit="1" customWidth="1"/>
    <col min="16" max="16" width="6.375" style="183" bestFit="1" customWidth="1"/>
    <col min="17" max="17" width="12.125" style="159" hidden="1" customWidth="1"/>
    <col min="18" max="18" width="3.75" style="139" bestFit="1" customWidth="1"/>
    <col min="19" max="16384" width="9" style="159"/>
  </cols>
  <sheetData>
    <row r="1" spans="1:19" s="136" customFormat="1">
      <c r="A1" s="343" t="s">
        <v>57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134"/>
      <c r="S1" s="135"/>
    </row>
    <row r="2" spans="1:19" s="136" customFormat="1">
      <c r="A2" s="343" t="s">
        <v>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134"/>
      <c r="S2" s="135"/>
    </row>
    <row r="3" spans="1:19" s="136" customFormat="1" ht="18" thickBot="1">
      <c r="A3" s="344" t="s">
        <v>299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134"/>
      <c r="S3" s="135"/>
    </row>
    <row r="4" spans="1:19" s="140" customFormat="1">
      <c r="A4" s="137" t="s">
        <v>1</v>
      </c>
      <c r="B4" s="345" t="s">
        <v>48</v>
      </c>
      <c r="C4" s="346"/>
      <c r="D4" s="346"/>
      <c r="E4" s="347"/>
      <c r="F4" s="345" t="s">
        <v>49</v>
      </c>
      <c r="G4" s="346"/>
      <c r="H4" s="346"/>
      <c r="I4" s="347"/>
      <c r="J4" s="345" t="s">
        <v>50</v>
      </c>
      <c r="K4" s="346"/>
      <c r="L4" s="346"/>
      <c r="M4" s="347"/>
      <c r="N4" s="345" t="s">
        <v>53</v>
      </c>
      <c r="O4" s="346"/>
      <c r="P4" s="347"/>
      <c r="Q4" s="138"/>
      <c r="R4" s="139"/>
    </row>
    <row r="5" spans="1:19" s="148" customFormat="1" ht="15.75" customHeight="1">
      <c r="A5" s="141"/>
      <c r="B5" s="142" t="s">
        <v>25</v>
      </c>
      <c r="C5" s="143" t="s">
        <v>47</v>
      </c>
      <c r="D5" s="143" t="s">
        <v>51</v>
      </c>
      <c r="E5" s="144" t="s">
        <v>27</v>
      </c>
      <c r="F5" s="142" t="s">
        <v>25</v>
      </c>
      <c r="G5" s="145" t="s">
        <v>47</v>
      </c>
      <c r="H5" s="143" t="s">
        <v>51</v>
      </c>
      <c r="I5" s="144" t="s">
        <v>27</v>
      </c>
      <c r="J5" s="142" t="s">
        <v>25</v>
      </c>
      <c r="K5" s="143" t="s">
        <v>47</v>
      </c>
      <c r="L5" s="143" t="s">
        <v>51</v>
      </c>
      <c r="M5" s="144" t="s">
        <v>27</v>
      </c>
      <c r="N5" s="142" t="s">
        <v>25</v>
      </c>
      <c r="O5" s="143" t="s">
        <v>47</v>
      </c>
      <c r="P5" s="146" t="s">
        <v>51</v>
      </c>
      <c r="Q5" s="147" t="s">
        <v>27</v>
      </c>
      <c r="R5" s="139"/>
    </row>
    <row r="6" spans="1:19" s="170" customFormat="1" ht="15.75" customHeight="1" thickBot="1">
      <c r="A6" s="168"/>
      <c r="B6" s="149"/>
      <c r="C6" s="167"/>
      <c r="D6" s="167" t="s">
        <v>304</v>
      </c>
      <c r="E6" s="150" t="s">
        <v>52</v>
      </c>
      <c r="F6" s="149"/>
      <c r="G6" s="167"/>
      <c r="H6" s="167" t="s">
        <v>304</v>
      </c>
      <c r="I6" s="150" t="s">
        <v>55</v>
      </c>
      <c r="J6" s="149"/>
      <c r="K6" s="167"/>
      <c r="L6" s="167" t="s">
        <v>304</v>
      </c>
      <c r="M6" s="150" t="s">
        <v>52</v>
      </c>
      <c r="N6" s="149"/>
      <c r="O6" s="167"/>
      <c r="P6" s="151" t="s">
        <v>304</v>
      </c>
      <c r="Q6" s="152" t="s">
        <v>54</v>
      </c>
      <c r="R6" s="169"/>
    </row>
    <row r="7" spans="1:19">
      <c r="A7" s="31" t="s">
        <v>198</v>
      </c>
      <c r="B7" s="153">
        <f>ส่วนกลาง!C8</f>
        <v>91739180.400000006</v>
      </c>
      <c r="C7" s="154">
        <f>ส่วนกลาง!D8</f>
        <v>91027757.970000014</v>
      </c>
      <c r="D7" s="154">
        <f>C7*100/B7</f>
        <v>99.224516256960172</v>
      </c>
      <c r="E7" s="155"/>
      <c r="F7" s="153">
        <f>ส่วนกลาง!G8</f>
        <v>646403</v>
      </c>
      <c r="G7" s="156">
        <f>ส่วนกลาง!H8</f>
        <v>646376.69999999995</v>
      </c>
      <c r="H7" s="154">
        <f>G7*100/F7</f>
        <v>99.995931330764236</v>
      </c>
      <c r="I7" s="155"/>
      <c r="J7" s="153">
        <f>ส่วนกลาง!K8</f>
        <v>27000</v>
      </c>
      <c r="K7" s="154">
        <f>กตน.กพร.กกม.ศทส.!L8</f>
        <v>0</v>
      </c>
      <c r="L7" s="154">
        <f>K7*100/J7</f>
        <v>0</v>
      </c>
      <c r="M7" s="155"/>
      <c r="N7" s="153">
        <f>B7+F7+J7</f>
        <v>92412583.400000006</v>
      </c>
      <c r="O7" s="154">
        <f>C7+G7+K7</f>
        <v>91674134.670000017</v>
      </c>
      <c r="P7" s="157">
        <f>O7*100/N7</f>
        <v>99.200921884410832</v>
      </c>
      <c r="Q7" s="158" t="e">
        <f>#REF!</f>
        <v>#REF!</v>
      </c>
    </row>
    <row r="8" spans="1:19">
      <c r="A8" s="31" t="s">
        <v>2</v>
      </c>
      <c r="B8" s="153">
        <f>กตน.กพร.กกม.ศทส.!C8</f>
        <v>15000</v>
      </c>
      <c r="C8" s="154">
        <f>กตน.กพร.กกม.ศทส.!D8</f>
        <v>15000</v>
      </c>
      <c r="D8" s="154">
        <f t="shared" ref="D8:D33" si="0">C8*100/B8</f>
        <v>100</v>
      </c>
      <c r="E8" s="155"/>
      <c r="F8" s="153">
        <f>กตน.กพร.กกม.ศทส.!G8</f>
        <v>0</v>
      </c>
      <c r="G8" s="156">
        <f>กตน.กพร.กกม.ศทส.!H8</f>
        <v>0</v>
      </c>
      <c r="H8" s="154">
        <v>0</v>
      </c>
      <c r="I8" s="155"/>
      <c r="J8" s="153">
        <f>กตน.กพร.กกม.ศทส.!K8</f>
        <v>0</v>
      </c>
      <c r="K8" s="154"/>
      <c r="L8" s="154">
        <v>0</v>
      </c>
      <c r="M8" s="155"/>
      <c r="N8" s="153">
        <f t="shared" ref="N8:N33" si="1">B8+F8+J8</f>
        <v>15000</v>
      </c>
      <c r="O8" s="154">
        <f t="shared" ref="O8:O33" si="2">C8+G8+K8</f>
        <v>15000</v>
      </c>
      <c r="P8" s="172">
        <f t="shared" ref="P8:P33" si="3">O8*100/N8</f>
        <v>100</v>
      </c>
      <c r="Q8" s="158" t="e">
        <f>#REF!</f>
        <v>#REF!</v>
      </c>
    </row>
    <row r="9" spans="1:19">
      <c r="A9" s="31" t="s">
        <v>3</v>
      </c>
      <c r="B9" s="153">
        <f>กตน.กพร.กกม.ศทส.!C10</f>
        <v>694910</v>
      </c>
      <c r="C9" s="154">
        <f>กตน.กพร.กกม.ศทส.!D10</f>
        <v>694910</v>
      </c>
      <c r="D9" s="154">
        <f t="shared" si="0"/>
        <v>100</v>
      </c>
      <c r="E9" s="155"/>
      <c r="F9" s="153">
        <f>กตน.กพร.กกม.ศทส.!G10</f>
        <v>0</v>
      </c>
      <c r="G9" s="156">
        <f>กตน.กพร.กกม.ศทส.!H10</f>
        <v>0</v>
      </c>
      <c r="H9" s="154">
        <v>0</v>
      </c>
      <c r="I9" s="155"/>
      <c r="J9" s="153">
        <f>กตน.กพร.กกม.ศทส.!K10</f>
        <v>0</v>
      </c>
      <c r="K9" s="154">
        <f>กตน.กพร.กกม.ศทส.!L10</f>
        <v>0</v>
      </c>
      <c r="L9" s="154">
        <v>0</v>
      </c>
      <c r="M9" s="155"/>
      <c r="N9" s="153">
        <f t="shared" si="1"/>
        <v>694910</v>
      </c>
      <c r="O9" s="154">
        <f t="shared" si="2"/>
        <v>694910</v>
      </c>
      <c r="P9" s="172">
        <f t="shared" si="3"/>
        <v>100</v>
      </c>
      <c r="Q9" s="158" t="e">
        <f>#REF!</f>
        <v>#REF!</v>
      </c>
    </row>
    <row r="10" spans="1:19">
      <c r="A10" s="31" t="s">
        <v>4</v>
      </c>
      <c r="B10" s="153">
        <f>กตน.กพร.กกม.ศทส.!C13</f>
        <v>437400</v>
      </c>
      <c r="C10" s="154">
        <f>กตน.กพร.กกม.ศทส.!D13</f>
        <v>431000</v>
      </c>
      <c r="D10" s="154">
        <f t="shared" si="0"/>
        <v>98.536808413351622</v>
      </c>
      <c r="E10" s="155"/>
      <c r="F10" s="153">
        <f>กตน.กพร.กกม.ศทส.!G13</f>
        <v>0</v>
      </c>
      <c r="G10" s="156">
        <f>กตน.กพร.กกม.ศทส.!H13</f>
        <v>0</v>
      </c>
      <c r="H10" s="154">
        <v>0</v>
      </c>
      <c r="I10" s="155"/>
      <c r="J10" s="153">
        <f>กตน.กพร.กกม.ศทส.!K13</f>
        <v>0</v>
      </c>
      <c r="K10" s="154">
        <f>กตน.กพร.กกม.ศทส.!L13</f>
        <v>0</v>
      </c>
      <c r="L10" s="154">
        <v>0</v>
      </c>
      <c r="M10" s="155"/>
      <c r="N10" s="153">
        <f t="shared" si="1"/>
        <v>437400</v>
      </c>
      <c r="O10" s="154">
        <f t="shared" si="2"/>
        <v>431000</v>
      </c>
      <c r="P10" s="172">
        <f t="shared" si="3"/>
        <v>98.536808413351622</v>
      </c>
      <c r="Q10" s="158" t="e">
        <f>#REF!</f>
        <v>#REF!</v>
      </c>
    </row>
    <row r="11" spans="1:19">
      <c r="A11" s="31" t="s">
        <v>5</v>
      </c>
      <c r="B11" s="153">
        <f>สลธ.กยผ.กตท.!C8</f>
        <v>5167451</v>
      </c>
      <c r="C11" s="154">
        <f>สลธ.กยผ.กตท.!D8</f>
        <v>5267933.04</v>
      </c>
      <c r="D11" s="154">
        <f t="shared" si="0"/>
        <v>101.94451848696775</v>
      </c>
      <c r="E11" s="155"/>
      <c r="F11" s="153">
        <f>สลธ.กยผ.กตท.!G8</f>
        <v>0</v>
      </c>
      <c r="G11" s="156">
        <f>สลธ.กยผ.กตท.!H8</f>
        <v>0</v>
      </c>
      <c r="H11" s="154">
        <v>0</v>
      </c>
      <c r="I11" s="155"/>
      <c r="J11" s="153">
        <f>สลธ.กยผ.กตท.!K8</f>
        <v>0</v>
      </c>
      <c r="K11" s="154">
        <f>สลธ.กยผ.กตท.!L8</f>
        <v>0</v>
      </c>
      <c r="L11" s="154">
        <v>0</v>
      </c>
      <c r="M11" s="155"/>
      <c r="N11" s="153">
        <f t="shared" si="1"/>
        <v>5167451</v>
      </c>
      <c r="O11" s="154">
        <f t="shared" si="2"/>
        <v>5267933.04</v>
      </c>
      <c r="P11" s="172">
        <f t="shared" si="3"/>
        <v>101.94451848696775</v>
      </c>
      <c r="Q11" s="158" t="e">
        <f>#REF!</f>
        <v>#REF!</v>
      </c>
    </row>
    <row r="12" spans="1:19">
      <c r="A12" s="31" t="s">
        <v>6</v>
      </c>
      <c r="B12" s="153">
        <f>สลธ.กยผ.กตท.!C23</f>
        <v>735600</v>
      </c>
      <c r="C12" s="154">
        <f>สลธ.กยผ.กตท.!D23</f>
        <v>735596.08</v>
      </c>
      <c r="D12" s="154">
        <f t="shared" si="0"/>
        <v>99.999467101685696</v>
      </c>
      <c r="E12" s="155"/>
      <c r="F12" s="153">
        <f>สลธ.กยผ.กตท.!G23</f>
        <v>0</v>
      </c>
      <c r="G12" s="156">
        <f>สลธ.กยผ.กตท.!H23</f>
        <v>0</v>
      </c>
      <c r="H12" s="154">
        <v>0</v>
      </c>
      <c r="I12" s="155"/>
      <c r="J12" s="153">
        <f>สลธ.กยผ.กตท.!K23</f>
        <v>0</v>
      </c>
      <c r="K12" s="154">
        <f>สลธ.กยผ.กตท.!L23</f>
        <v>0</v>
      </c>
      <c r="L12" s="154">
        <v>0</v>
      </c>
      <c r="M12" s="155"/>
      <c r="N12" s="153">
        <f t="shared" si="1"/>
        <v>735600</v>
      </c>
      <c r="O12" s="154">
        <f t="shared" si="2"/>
        <v>735596.08</v>
      </c>
      <c r="P12" s="172">
        <f t="shared" si="3"/>
        <v>99.999467101685696</v>
      </c>
      <c r="Q12" s="158" t="e">
        <f>#REF!</f>
        <v>#REF!</v>
      </c>
    </row>
    <row r="13" spans="1:19">
      <c r="A13" s="31" t="s">
        <v>7</v>
      </c>
      <c r="B13" s="173">
        <f>สลธ.กยผ.กตท.!C27</f>
        <v>180102</v>
      </c>
      <c r="C13" s="30">
        <f>สลธ.กยผ.กตท.!D27</f>
        <v>168618.78</v>
      </c>
      <c r="D13" s="30">
        <f t="shared" si="0"/>
        <v>93.624046373721555</v>
      </c>
      <c r="E13" s="155"/>
      <c r="F13" s="153">
        <f>สลธ.กยผ.กตท.!G27</f>
        <v>0</v>
      </c>
      <c r="G13" s="156">
        <f>สลธ.กยผ.กตท.!H27</f>
        <v>0</v>
      </c>
      <c r="H13" s="154">
        <v>0</v>
      </c>
      <c r="I13" s="155"/>
      <c r="J13" s="153">
        <f>สลธ.กยผ.กตท.!K27</f>
        <v>1744197</v>
      </c>
      <c r="K13" s="154">
        <f>สลธ.กยผ.กตท.!L27</f>
        <v>1744193.19</v>
      </c>
      <c r="L13" s="154">
        <f t="shared" ref="L13:L32" si="4">K13*100/J13</f>
        <v>99.99978156137179</v>
      </c>
      <c r="M13" s="155"/>
      <c r="N13" s="153">
        <f t="shared" si="1"/>
        <v>1924299</v>
      </c>
      <c r="O13" s="154">
        <f t="shared" si="2"/>
        <v>1912811.97</v>
      </c>
      <c r="P13" s="172">
        <f t="shared" si="3"/>
        <v>99.403053787379193</v>
      </c>
      <c r="Q13" s="158" t="e">
        <f>#REF!</f>
        <v>#REF!</v>
      </c>
    </row>
    <row r="14" spans="1:19">
      <c r="A14" s="31" t="s">
        <v>8</v>
      </c>
      <c r="B14" s="153">
        <f>กตน.กพร.กกม.ศทส.!C23</f>
        <v>484390</v>
      </c>
      <c r="C14" s="154">
        <f>กตน.กพร.กกม.ศทส.!D23</f>
        <v>484389.2</v>
      </c>
      <c r="D14" s="154">
        <f t="shared" si="0"/>
        <v>99.999834843824189</v>
      </c>
      <c r="E14" s="155"/>
      <c r="F14" s="153">
        <f>กตน.กพร.กกม.ศทส.!G23</f>
        <v>34866600</v>
      </c>
      <c r="G14" s="156">
        <f>กตน.กพร.กกม.ศทส.!H23</f>
        <v>34854200</v>
      </c>
      <c r="H14" s="154">
        <f t="shared" ref="H14:H32" si="5">G14*100/F14</f>
        <v>99.964435878462481</v>
      </c>
      <c r="I14" s="155"/>
      <c r="J14" s="153">
        <f>กตน.กพร.กกม.ศทส.!K23</f>
        <v>0</v>
      </c>
      <c r="K14" s="154">
        <f>กตน.กพร.กกม.ศทส.!L23</f>
        <v>0</v>
      </c>
      <c r="L14" s="154">
        <v>0</v>
      </c>
      <c r="M14" s="155"/>
      <c r="N14" s="153">
        <f t="shared" si="1"/>
        <v>35350990</v>
      </c>
      <c r="O14" s="154">
        <f t="shared" si="2"/>
        <v>35338589.200000003</v>
      </c>
      <c r="P14" s="172">
        <f t="shared" si="3"/>
        <v>99.964920925835472</v>
      </c>
      <c r="Q14" s="158" t="e">
        <f>#REF!</f>
        <v>#REF!</v>
      </c>
    </row>
    <row r="15" spans="1:19">
      <c r="A15" s="31" t="s">
        <v>9</v>
      </c>
      <c r="B15" s="153">
        <f>กปก.กอท.กบค.!C8</f>
        <v>1440091</v>
      </c>
      <c r="C15" s="154">
        <f>กปก.กอท.กบค.!D8</f>
        <v>1440042.83</v>
      </c>
      <c r="D15" s="154">
        <f t="shared" si="0"/>
        <v>99.996655072491947</v>
      </c>
      <c r="E15" s="155"/>
      <c r="F15" s="153">
        <f>กปก.กอท.กบค.!G8</f>
        <v>0</v>
      </c>
      <c r="G15" s="156">
        <f>กปก.กอท.กบค.!H8</f>
        <v>0</v>
      </c>
      <c r="H15" s="154">
        <v>0</v>
      </c>
      <c r="I15" s="155"/>
      <c r="J15" s="153">
        <f>กปก.กอท.กบค.!K8</f>
        <v>2217740.34</v>
      </c>
      <c r="K15" s="154">
        <f>กปก.กอท.กบค.!L8</f>
        <v>1926554.16</v>
      </c>
      <c r="L15" s="154">
        <f t="shared" si="4"/>
        <v>86.870140983231607</v>
      </c>
      <c r="M15" s="155"/>
      <c r="N15" s="153">
        <f t="shared" si="1"/>
        <v>3657831.34</v>
      </c>
      <c r="O15" s="154">
        <f t="shared" si="2"/>
        <v>3366596.99</v>
      </c>
      <c r="P15" s="172">
        <f t="shared" si="3"/>
        <v>92.038059633443908</v>
      </c>
      <c r="Q15" s="158" t="e">
        <f>#REF!</f>
        <v>#REF!</v>
      </c>
    </row>
    <row r="16" spans="1:19">
      <c r="A16" s="31" t="s">
        <v>10</v>
      </c>
      <c r="B16" s="153">
        <f>กปก.กอท.กบค.!C20</f>
        <v>3245179</v>
      </c>
      <c r="C16" s="154">
        <f>กปก.กอท.กบค.!D20</f>
        <v>3235662.31</v>
      </c>
      <c r="D16" s="154">
        <f t="shared" si="0"/>
        <v>99.706743757432179</v>
      </c>
      <c r="E16" s="155"/>
      <c r="F16" s="153">
        <f>กปก.กอท.กบค.!G20</f>
        <v>0</v>
      </c>
      <c r="G16" s="156">
        <f>กปก.กอท.กบค.!H20</f>
        <v>0</v>
      </c>
      <c r="H16" s="154">
        <v>0</v>
      </c>
      <c r="I16" s="155"/>
      <c r="J16" s="153">
        <f>กปก.กอท.กบค.!K20</f>
        <v>0</v>
      </c>
      <c r="K16" s="154">
        <f>กปก.กอท.กบค.!L20</f>
        <v>0</v>
      </c>
      <c r="L16" s="154">
        <v>0</v>
      </c>
      <c r="M16" s="155"/>
      <c r="N16" s="153">
        <f t="shared" si="1"/>
        <v>3245179</v>
      </c>
      <c r="O16" s="154">
        <f t="shared" si="2"/>
        <v>3235662.31</v>
      </c>
      <c r="P16" s="172">
        <f t="shared" si="3"/>
        <v>99.706743757432179</v>
      </c>
      <c r="Q16" s="158" t="e">
        <f>#REF!</f>
        <v>#REF!</v>
      </c>
    </row>
    <row r="17" spans="1:17">
      <c r="A17" s="31" t="s">
        <v>11</v>
      </c>
      <c r="B17" s="153">
        <f>กปก.กอท.กบค.!C26</f>
        <v>3207656.51</v>
      </c>
      <c r="C17" s="154">
        <f>กปก.กอท.กบค.!D26</f>
        <v>3207656.51</v>
      </c>
      <c r="D17" s="154">
        <f t="shared" si="0"/>
        <v>100</v>
      </c>
      <c r="E17" s="155"/>
      <c r="F17" s="153">
        <f>กปก.กอท.กบค.!G26</f>
        <v>0</v>
      </c>
      <c r="G17" s="156">
        <f>กปก.กอท.กบค.!H26</f>
        <v>0</v>
      </c>
      <c r="H17" s="154">
        <v>0</v>
      </c>
      <c r="I17" s="155"/>
      <c r="J17" s="153">
        <f>กปก.กอท.กบค.!K26</f>
        <v>0</v>
      </c>
      <c r="K17" s="154">
        <f>กปก.กอท.กบค.!L26</f>
        <v>0</v>
      </c>
      <c r="L17" s="154">
        <v>0</v>
      </c>
      <c r="M17" s="155"/>
      <c r="N17" s="153">
        <f t="shared" si="1"/>
        <v>3207656.51</v>
      </c>
      <c r="O17" s="154">
        <f t="shared" si="2"/>
        <v>3207656.51</v>
      </c>
      <c r="P17" s="172">
        <f t="shared" si="3"/>
        <v>100</v>
      </c>
      <c r="Q17" s="158" t="e">
        <f>#REF!</f>
        <v>#REF!</v>
      </c>
    </row>
    <row r="18" spans="1:17">
      <c r="A18" s="31" t="s">
        <v>223</v>
      </c>
      <c r="B18" s="174">
        <v>0</v>
      </c>
      <c r="C18" s="154">
        <v>0</v>
      </c>
      <c r="D18" s="154">
        <v>0</v>
      </c>
      <c r="E18" s="172"/>
      <c r="F18" s="174">
        <v>0</v>
      </c>
      <c r="G18" s="156">
        <v>0</v>
      </c>
      <c r="H18" s="154">
        <v>0</v>
      </c>
      <c r="I18" s="172"/>
      <c r="J18" s="174">
        <v>0</v>
      </c>
      <c r="K18" s="154">
        <v>0</v>
      </c>
      <c r="L18" s="154">
        <v>0</v>
      </c>
      <c r="M18" s="172"/>
      <c r="N18" s="174">
        <v>0</v>
      </c>
      <c r="O18" s="154">
        <v>0</v>
      </c>
      <c r="P18" s="172">
        <v>0</v>
      </c>
      <c r="Q18" s="175">
        <v>0</v>
      </c>
    </row>
    <row r="19" spans="1:17">
      <c r="A19" s="31" t="s">
        <v>36</v>
      </c>
      <c r="B19" s="153">
        <f>'กปท.1-5'!C8</f>
        <v>1078182.8999999999</v>
      </c>
      <c r="C19" s="154">
        <f>'กปท.1-5'!D8</f>
        <v>1073941.1499999999</v>
      </c>
      <c r="D19" s="154">
        <f t="shared" si="0"/>
        <v>99.606583447019972</v>
      </c>
      <c r="E19" s="155"/>
      <c r="F19" s="153">
        <f>'กปท.1-5'!G8</f>
        <v>0</v>
      </c>
      <c r="G19" s="156">
        <f>'กปท.1-5'!H8</f>
        <v>0</v>
      </c>
      <c r="H19" s="154">
        <v>0</v>
      </c>
      <c r="I19" s="155"/>
      <c r="J19" s="153">
        <f>'กปท.1-5'!K8</f>
        <v>0</v>
      </c>
      <c r="K19" s="154">
        <f>'กปท.1-5'!L8</f>
        <v>0</v>
      </c>
      <c r="L19" s="154">
        <v>0</v>
      </c>
      <c r="M19" s="155"/>
      <c r="N19" s="153">
        <f t="shared" si="1"/>
        <v>1078182.8999999999</v>
      </c>
      <c r="O19" s="154">
        <f t="shared" si="2"/>
        <v>1073941.1499999999</v>
      </c>
      <c r="P19" s="172">
        <f t="shared" si="3"/>
        <v>99.606583447019972</v>
      </c>
      <c r="Q19" s="158" t="e">
        <f>#REF!</f>
        <v>#REF!</v>
      </c>
    </row>
    <row r="20" spans="1:17">
      <c r="A20" s="31" t="s">
        <v>35</v>
      </c>
      <c r="B20" s="153">
        <f>'กปท.1-5'!C14</f>
        <v>2944072.08</v>
      </c>
      <c r="C20" s="154">
        <f>'กปท.1-5'!D14</f>
        <v>2907513.17</v>
      </c>
      <c r="D20" s="154">
        <f t="shared" si="0"/>
        <v>98.758219601742894</v>
      </c>
      <c r="E20" s="155"/>
      <c r="F20" s="153">
        <f>'กปท.1-5'!G14</f>
        <v>0</v>
      </c>
      <c r="G20" s="156">
        <f>'กปท.1-5'!H14</f>
        <v>0</v>
      </c>
      <c r="H20" s="154">
        <v>0</v>
      </c>
      <c r="I20" s="155"/>
      <c r="J20" s="153">
        <f>'กปท.1-5'!K14</f>
        <v>0</v>
      </c>
      <c r="K20" s="154">
        <f>'กปท.1-5'!L14</f>
        <v>0</v>
      </c>
      <c r="L20" s="154">
        <v>0</v>
      </c>
      <c r="M20" s="155"/>
      <c r="N20" s="153">
        <f t="shared" si="1"/>
        <v>2944072.08</v>
      </c>
      <c r="O20" s="154">
        <f t="shared" si="2"/>
        <v>2907513.17</v>
      </c>
      <c r="P20" s="172">
        <f t="shared" si="3"/>
        <v>98.758219601742894</v>
      </c>
      <c r="Q20" s="158" t="e">
        <f>#REF!</f>
        <v>#REF!</v>
      </c>
    </row>
    <row r="21" spans="1:17">
      <c r="A21" s="31" t="s">
        <v>34</v>
      </c>
      <c r="B21" s="153">
        <f>'กปท.1-5'!C20</f>
        <v>2101888.5499999998</v>
      </c>
      <c r="C21" s="154">
        <f>'กปท.1-5'!D20</f>
        <v>2104166.75</v>
      </c>
      <c r="D21" s="154">
        <f t="shared" si="0"/>
        <v>100.10838823970948</v>
      </c>
      <c r="E21" s="155"/>
      <c r="F21" s="153">
        <f>'กปท.1-5'!G20</f>
        <v>0</v>
      </c>
      <c r="G21" s="156">
        <f>'กปท.1-5'!H20</f>
        <v>0</v>
      </c>
      <c r="H21" s="154">
        <v>0</v>
      </c>
      <c r="I21" s="155"/>
      <c r="J21" s="153">
        <f>'กปท.1-5'!K20</f>
        <v>0</v>
      </c>
      <c r="K21" s="154">
        <f>'กปท.1-5'!L20</f>
        <v>0</v>
      </c>
      <c r="L21" s="154">
        <v>0</v>
      </c>
      <c r="M21" s="155"/>
      <c r="N21" s="153">
        <f t="shared" si="1"/>
        <v>2101888.5499999998</v>
      </c>
      <c r="O21" s="154">
        <f t="shared" si="2"/>
        <v>2104166.75</v>
      </c>
      <c r="P21" s="172">
        <f t="shared" si="3"/>
        <v>100.10838823970948</v>
      </c>
      <c r="Q21" s="158" t="e">
        <f>#REF!</f>
        <v>#REF!</v>
      </c>
    </row>
    <row r="22" spans="1:17">
      <c r="A22" s="31" t="s">
        <v>33</v>
      </c>
      <c r="B22" s="153">
        <f>'กปท.1-5'!C26</f>
        <v>2018853</v>
      </c>
      <c r="C22" s="154">
        <f>'กปท.1-5'!D26</f>
        <v>2010518.6400000001</v>
      </c>
      <c r="D22" s="154">
        <f t="shared" si="0"/>
        <v>99.587173508918184</v>
      </c>
      <c r="E22" s="155"/>
      <c r="F22" s="153">
        <f>'กปท.1-5'!G26</f>
        <v>0</v>
      </c>
      <c r="G22" s="156">
        <f>'กปท.1-5'!H26</f>
        <v>0</v>
      </c>
      <c r="H22" s="154">
        <v>0</v>
      </c>
      <c r="I22" s="155"/>
      <c r="J22" s="153">
        <f>'กปท.1-5'!K26</f>
        <v>0</v>
      </c>
      <c r="K22" s="154">
        <f>'กปท.1-5'!L26</f>
        <v>0</v>
      </c>
      <c r="L22" s="154">
        <v>0</v>
      </c>
      <c r="M22" s="155"/>
      <c r="N22" s="153">
        <f t="shared" si="1"/>
        <v>2018853</v>
      </c>
      <c r="O22" s="154">
        <f t="shared" si="2"/>
        <v>2010518.6400000001</v>
      </c>
      <c r="P22" s="172">
        <f t="shared" si="3"/>
        <v>99.587173508918184</v>
      </c>
      <c r="Q22" s="158" t="e">
        <f>#REF!</f>
        <v>#REF!</v>
      </c>
    </row>
    <row r="23" spans="1:17">
      <c r="A23" s="31" t="s">
        <v>32</v>
      </c>
      <c r="B23" s="153">
        <f>'กปท.1-5'!C32</f>
        <v>2727476</v>
      </c>
      <c r="C23" s="154">
        <f>'กปท.1-5'!D32</f>
        <v>2607680.71</v>
      </c>
      <c r="D23" s="154">
        <f t="shared" si="0"/>
        <v>95.60783339615088</v>
      </c>
      <c r="E23" s="155"/>
      <c r="F23" s="153">
        <f>'กปท.1-5'!G32</f>
        <v>0</v>
      </c>
      <c r="G23" s="156">
        <f>'กปท.1-5'!H32</f>
        <v>0</v>
      </c>
      <c r="H23" s="154">
        <v>0</v>
      </c>
      <c r="I23" s="155"/>
      <c r="J23" s="153">
        <f>'กปท.1-5'!K32</f>
        <v>0</v>
      </c>
      <c r="K23" s="154">
        <f>'กปท.1-5'!L32</f>
        <v>0</v>
      </c>
      <c r="L23" s="154">
        <v>0</v>
      </c>
      <c r="M23" s="155"/>
      <c r="N23" s="153">
        <f t="shared" si="1"/>
        <v>2727476</v>
      </c>
      <c r="O23" s="154">
        <f t="shared" si="2"/>
        <v>2607680.71</v>
      </c>
      <c r="P23" s="172">
        <f t="shared" si="3"/>
        <v>95.60783339615088</v>
      </c>
      <c r="Q23" s="158" t="e">
        <f>#REF!</f>
        <v>#REF!</v>
      </c>
    </row>
    <row r="24" spans="1:17">
      <c r="A24" s="31" t="s">
        <v>12</v>
      </c>
      <c r="B24" s="153">
        <f>'เขต 1'!C8</f>
        <v>7437337.7199999997</v>
      </c>
      <c r="C24" s="154">
        <f>'เขต 1'!D8</f>
        <v>7396901.8100000005</v>
      </c>
      <c r="D24" s="154">
        <f t="shared" si="0"/>
        <v>99.456312036345182</v>
      </c>
      <c r="E24" s="155"/>
      <c r="F24" s="153">
        <f>'เขต 1'!G8</f>
        <v>31500</v>
      </c>
      <c r="G24" s="156">
        <f>'เขต 1'!H8</f>
        <v>31500</v>
      </c>
      <c r="H24" s="154">
        <f t="shared" si="5"/>
        <v>100</v>
      </c>
      <c r="I24" s="155"/>
      <c r="J24" s="153">
        <f>'เขต 1'!K8</f>
        <v>99265</v>
      </c>
      <c r="K24" s="154">
        <f>'เขต 1'!L8</f>
        <v>96235.4</v>
      </c>
      <c r="L24" s="154">
        <f t="shared" si="4"/>
        <v>96.947967561577599</v>
      </c>
      <c r="M24" s="155"/>
      <c r="N24" s="153">
        <f t="shared" si="1"/>
        <v>7568102.7199999997</v>
      </c>
      <c r="O24" s="154">
        <f t="shared" si="2"/>
        <v>7524637.2100000009</v>
      </c>
      <c r="P24" s="172">
        <f t="shared" si="3"/>
        <v>99.425674946441546</v>
      </c>
      <c r="Q24" s="158" t="e">
        <f>#REF!</f>
        <v>#REF!</v>
      </c>
    </row>
    <row r="25" spans="1:17">
      <c r="A25" s="31" t="s">
        <v>13</v>
      </c>
      <c r="B25" s="153">
        <f>'เขต 2'!C8</f>
        <v>6570983.1599999992</v>
      </c>
      <c r="C25" s="154">
        <f>'เขต 2'!D8</f>
        <v>6490405.2300000004</v>
      </c>
      <c r="D25" s="154">
        <f t="shared" si="0"/>
        <v>98.773730992182308</v>
      </c>
      <c r="E25" s="155"/>
      <c r="F25" s="153">
        <f>'เขต 2'!G8</f>
        <v>29815</v>
      </c>
      <c r="G25" s="156">
        <f>'เขต 2'!H8</f>
        <v>29810.2</v>
      </c>
      <c r="H25" s="154">
        <f t="shared" si="5"/>
        <v>99.983900721113528</v>
      </c>
      <c r="I25" s="155"/>
      <c r="J25" s="153">
        <f>'เขต 2'!K8</f>
        <v>120000</v>
      </c>
      <c r="K25" s="154">
        <f>'เขต 2'!L8</f>
        <v>110368.94</v>
      </c>
      <c r="L25" s="154">
        <f t="shared" si="4"/>
        <v>91.97411666666666</v>
      </c>
      <c r="M25" s="155"/>
      <c r="N25" s="153">
        <f t="shared" si="1"/>
        <v>6720798.1599999992</v>
      </c>
      <c r="O25" s="154">
        <f t="shared" si="2"/>
        <v>6630584.370000001</v>
      </c>
      <c r="P25" s="172">
        <f t="shared" si="3"/>
        <v>98.657692317901748</v>
      </c>
      <c r="Q25" s="158" t="e">
        <f>#REF!</f>
        <v>#REF!</v>
      </c>
    </row>
    <row r="26" spans="1:17">
      <c r="A26" s="31" t="s">
        <v>14</v>
      </c>
      <c r="B26" s="153">
        <f>'เขต 3'!C8</f>
        <v>8961131.3300000001</v>
      </c>
      <c r="C26" s="154">
        <f>'เขต 3'!D8</f>
        <v>8952966.0199999996</v>
      </c>
      <c r="D26" s="154">
        <f t="shared" si="0"/>
        <v>99.908880813155093</v>
      </c>
      <c r="E26" s="155"/>
      <c r="F26" s="153">
        <f>'เขต 3'!G8</f>
        <v>29500</v>
      </c>
      <c r="G26" s="156">
        <f>'เขต 3'!H8</f>
        <v>29500</v>
      </c>
      <c r="H26" s="154">
        <f t="shared" si="5"/>
        <v>100</v>
      </c>
      <c r="I26" s="155"/>
      <c r="J26" s="153">
        <f>'เขต 3'!K8</f>
        <v>88540.9</v>
      </c>
      <c r="K26" s="154">
        <f>'เขต 3'!L8</f>
        <v>88540.9</v>
      </c>
      <c r="L26" s="154">
        <f t="shared" si="4"/>
        <v>100</v>
      </c>
      <c r="M26" s="155"/>
      <c r="N26" s="153">
        <f t="shared" si="1"/>
        <v>9079172.2300000004</v>
      </c>
      <c r="O26" s="154">
        <f t="shared" si="2"/>
        <v>9071006.9199999999</v>
      </c>
      <c r="P26" s="172">
        <f t="shared" si="3"/>
        <v>99.910065479614758</v>
      </c>
      <c r="Q26" s="158" t="e">
        <f>#REF!</f>
        <v>#REF!</v>
      </c>
    </row>
    <row r="27" spans="1:17">
      <c r="A27" s="31" t="s">
        <v>15</v>
      </c>
      <c r="B27" s="153">
        <f>'เขต 4'!C8</f>
        <v>10070554.75</v>
      </c>
      <c r="C27" s="154">
        <f>'เขต 4'!D8</f>
        <v>10065613.9</v>
      </c>
      <c r="D27" s="154">
        <f t="shared" si="0"/>
        <v>99.950937658126534</v>
      </c>
      <c r="E27" s="155"/>
      <c r="F27" s="153">
        <f>'เขต 4'!G8</f>
        <v>122300</v>
      </c>
      <c r="G27" s="156">
        <f>'เขต 4'!H8</f>
        <v>122300</v>
      </c>
      <c r="H27" s="154">
        <f t="shared" si="5"/>
        <v>100</v>
      </c>
      <c r="I27" s="155"/>
      <c r="J27" s="153">
        <f>'เขต 4'!K8</f>
        <v>105585.4</v>
      </c>
      <c r="K27" s="154">
        <f>'เขต 4'!L8</f>
        <v>105585.4</v>
      </c>
      <c r="L27" s="154">
        <f t="shared" si="4"/>
        <v>100</v>
      </c>
      <c r="M27" s="155"/>
      <c r="N27" s="153">
        <f t="shared" si="1"/>
        <v>10298440.15</v>
      </c>
      <c r="O27" s="154">
        <f t="shared" si="2"/>
        <v>10293499.300000001</v>
      </c>
      <c r="P27" s="172">
        <f t="shared" si="3"/>
        <v>99.952023316851538</v>
      </c>
      <c r="Q27" s="158" t="e">
        <f>#REF!</f>
        <v>#REF!</v>
      </c>
    </row>
    <row r="28" spans="1:17">
      <c r="A28" s="31" t="s">
        <v>16</v>
      </c>
      <c r="B28" s="153">
        <f>'เขต 5'!C8</f>
        <v>8542549.1799999997</v>
      </c>
      <c r="C28" s="154">
        <f>'เขต 5'!D8</f>
        <v>8534522.3200000003</v>
      </c>
      <c r="D28" s="154">
        <f t="shared" si="0"/>
        <v>99.906036713036528</v>
      </c>
      <c r="E28" s="155"/>
      <c r="F28" s="153">
        <f>'เขต 5'!G8</f>
        <v>11097280</v>
      </c>
      <c r="G28" s="156">
        <f>'เขต 5'!H8</f>
        <v>229680</v>
      </c>
      <c r="H28" s="154">
        <f t="shared" si="5"/>
        <v>2.0696963580264716</v>
      </c>
      <c r="I28" s="155"/>
      <c r="J28" s="153">
        <f>'เขต 5'!K8</f>
        <v>120000</v>
      </c>
      <c r="K28" s="154">
        <f>'เขต 5'!L8</f>
        <v>119998.3</v>
      </c>
      <c r="L28" s="154">
        <f t="shared" si="4"/>
        <v>99.998583333333329</v>
      </c>
      <c r="M28" s="155"/>
      <c r="N28" s="153">
        <f t="shared" si="1"/>
        <v>19759829.18</v>
      </c>
      <c r="O28" s="154">
        <f t="shared" si="2"/>
        <v>8884200.620000001</v>
      </c>
      <c r="P28" s="172">
        <f t="shared" si="3"/>
        <v>44.960918128746705</v>
      </c>
      <c r="Q28" s="158" t="e">
        <f>#REF!</f>
        <v>#REF!</v>
      </c>
    </row>
    <row r="29" spans="1:17">
      <c r="A29" s="31" t="s">
        <v>17</v>
      </c>
      <c r="B29" s="153">
        <f>'เขต 6'!C8</f>
        <v>9548246.1899999995</v>
      </c>
      <c r="C29" s="154">
        <f>'เขต 6'!D8</f>
        <v>9544183.5199999977</v>
      </c>
      <c r="D29" s="154">
        <f t="shared" si="0"/>
        <v>99.957451138992866</v>
      </c>
      <c r="E29" s="155"/>
      <c r="F29" s="153">
        <f>'เขต 6'!G8</f>
        <v>161470</v>
      </c>
      <c r="G29" s="156">
        <f>'เขต 6'!H8</f>
        <v>161470</v>
      </c>
      <c r="H29" s="154">
        <f t="shared" si="5"/>
        <v>100</v>
      </c>
      <c r="I29" s="155"/>
      <c r="J29" s="153">
        <f>'เขต 6'!K8</f>
        <v>99980</v>
      </c>
      <c r="K29" s="154">
        <f>'เขต 6'!L8</f>
        <v>99980</v>
      </c>
      <c r="L29" s="154">
        <f t="shared" si="4"/>
        <v>100</v>
      </c>
      <c r="M29" s="155"/>
      <c r="N29" s="153">
        <f t="shared" si="1"/>
        <v>9809696.1899999995</v>
      </c>
      <c r="O29" s="154">
        <f t="shared" si="2"/>
        <v>9805633.5199999977</v>
      </c>
      <c r="P29" s="172">
        <f t="shared" si="3"/>
        <v>99.958585159812159</v>
      </c>
      <c r="Q29" s="158" t="e">
        <f>#REF!</f>
        <v>#REF!</v>
      </c>
    </row>
    <row r="30" spans="1:17">
      <c r="A30" s="31" t="s">
        <v>18</v>
      </c>
      <c r="B30" s="153">
        <f>'เขต 7'!C8</f>
        <v>6607451.6299999999</v>
      </c>
      <c r="C30" s="154">
        <f>'เขต 7'!D8</f>
        <v>6602177.0199999996</v>
      </c>
      <c r="D30" s="154">
        <f t="shared" si="0"/>
        <v>99.920171795491456</v>
      </c>
      <c r="E30" s="155"/>
      <c r="F30" s="153">
        <f>'เขต 7'!G8</f>
        <v>126700</v>
      </c>
      <c r="G30" s="156">
        <f>'เขต 7'!H8</f>
        <v>126700</v>
      </c>
      <c r="H30" s="154">
        <f t="shared" si="5"/>
        <v>100</v>
      </c>
      <c r="I30" s="155"/>
      <c r="J30" s="153">
        <f>'เขต 7'!K8</f>
        <v>69669.36</v>
      </c>
      <c r="K30" s="154">
        <f>'เขต 7'!L8</f>
        <v>69389.36</v>
      </c>
      <c r="L30" s="154">
        <f t="shared" si="4"/>
        <v>99.598101661907037</v>
      </c>
      <c r="M30" s="155"/>
      <c r="N30" s="153">
        <f t="shared" si="1"/>
        <v>6803820.9900000002</v>
      </c>
      <c r="O30" s="154">
        <f t="shared" si="2"/>
        <v>6798266.3799999999</v>
      </c>
      <c r="P30" s="172">
        <f t="shared" si="3"/>
        <v>99.918360432936666</v>
      </c>
      <c r="Q30" s="158" t="e">
        <f>#REF!</f>
        <v>#REF!</v>
      </c>
    </row>
    <row r="31" spans="1:17">
      <c r="A31" s="31" t="s">
        <v>19</v>
      </c>
      <c r="B31" s="153">
        <f>'เขต 8'!C8</f>
        <v>7163751.5999999996</v>
      </c>
      <c r="C31" s="154">
        <f>'เขต 8'!D8</f>
        <v>7158099.0599999996</v>
      </c>
      <c r="D31" s="154">
        <f t="shared" si="0"/>
        <v>99.921095254056553</v>
      </c>
      <c r="E31" s="155"/>
      <c r="F31" s="153">
        <f>'เขต 8'!G8</f>
        <v>14990</v>
      </c>
      <c r="G31" s="156">
        <f>'เขต 8'!H8</f>
        <v>14990</v>
      </c>
      <c r="H31" s="154">
        <f t="shared" si="5"/>
        <v>100</v>
      </c>
      <c r="I31" s="155"/>
      <c r="J31" s="153">
        <f>'เขต 8'!K8</f>
        <v>106219</v>
      </c>
      <c r="K31" s="154">
        <f>'เขต 8'!L8</f>
        <v>106219</v>
      </c>
      <c r="L31" s="154">
        <f t="shared" si="4"/>
        <v>100</v>
      </c>
      <c r="M31" s="155"/>
      <c r="N31" s="153">
        <f t="shared" si="1"/>
        <v>7284960.5999999996</v>
      </c>
      <c r="O31" s="154">
        <f t="shared" si="2"/>
        <v>7279308.0599999996</v>
      </c>
      <c r="P31" s="172">
        <f t="shared" si="3"/>
        <v>99.922408090992292</v>
      </c>
      <c r="Q31" s="158" t="e">
        <f>#REF!</f>
        <v>#REF!</v>
      </c>
    </row>
    <row r="32" spans="1:17" ht="18" thickBot="1">
      <c r="A32" s="176" t="s">
        <v>20</v>
      </c>
      <c r="B32" s="177">
        <f>'เขต 9'!C8</f>
        <v>6381877</v>
      </c>
      <c r="C32" s="178">
        <f>'เขต 9'!D8</f>
        <v>6333466.9999999991</v>
      </c>
      <c r="D32" s="178">
        <f t="shared" si="0"/>
        <v>99.24144573767245</v>
      </c>
      <c r="E32" s="179"/>
      <c r="F32" s="177">
        <f>'เขต 9'!G8</f>
        <v>200460</v>
      </c>
      <c r="G32" s="180">
        <f>'เขต 9'!H8</f>
        <v>200460</v>
      </c>
      <c r="H32" s="178">
        <f t="shared" si="5"/>
        <v>100</v>
      </c>
      <c r="I32" s="179"/>
      <c r="J32" s="177">
        <f>'เขต 9'!K8</f>
        <v>120000</v>
      </c>
      <c r="K32" s="178">
        <f>'เขต 9'!L8</f>
        <v>108453</v>
      </c>
      <c r="L32" s="178">
        <f t="shared" si="4"/>
        <v>90.377499999999998</v>
      </c>
      <c r="M32" s="179"/>
      <c r="N32" s="177">
        <f t="shared" si="1"/>
        <v>6702337</v>
      </c>
      <c r="O32" s="178">
        <f t="shared" si="2"/>
        <v>6642379.9999999991</v>
      </c>
      <c r="P32" s="181">
        <f t="shared" si="3"/>
        <v>99.105431433841645</v>
      </c>
      <c r="Q32" s="182" t="e">
        <f>#REF!</f>
        <v>#REF!</v>
      </c>
    </row>
    <row r="33" spans="1:18" ht="18" thickBot="1">
      <c r="A33" s="160" t="s">
        <v>23</v>
      </c>
      <c r="B33" s="161">
        <f>SUM(B7:B32)</f>
        <v>189501315</v>
      </c>
      <c r="C33" s="162">
        <f>SUM(C7:C32)</f>
        <v>188490723.02000007</v>
      </c>
      <c r="D33" s="162">
        <f t="shared" si="0"/>
        <v>99.466709779824001</v>
      </c>
      <c r="E33" s="163"/>
      <c r="F33" s="161">
        <f>SUM(F7:F32)</f>
        <v>47327018</v>
      </c>
      <c r="G33" s="164">
        <f>SUM(G7:G32)</f>
        <v>36446986.900000006</v>
      </c>
      <c r="H33" s="162">
        <f>G33*100/F33</f>
        <v>77.010951545690048</v>
      </c>
      <c r="I33" s="163"/>
      <c r="J33" s="161">
        <f>SUM(J7:J32)</f>
        <v>4918197.0000000009</v>
      </c>
      <c r="K33" s="162">
        <f>SUM(K7:K32)</f>
        <v>4575517.6499999994</v>
      </c>
      <c r="L33" s="162">
        <f t="shared" ref="L33" si="6">K33*100/J33</f>
        <v>93.03241919752297</v>
      </c>
      <c r="M33" s="163"/>
      <c r="N33" s="161">
        <f t="shared" si="1"/>
        <v>241746530</v>
      </c>
      <c r="O33" s="162">
        <f t="shared" si="2"/>
        <v>229513227.57000008</v>
      </c>
      <c r="P33" s="165">
        <f t="shared" si="3"/>
        <v>94.939616121894318</v>
      </c>
      <c r="Q33" s="166">
        <f>N33*54/100</f>
        <v>130543126.2</v>
      </c>
    </row>
    <row r="34" spans="1:18" hidden="1">
      <c r="A34" s="171" t="s">
        <v>200</v>
      </c>
      <c r="N34" s="41">
        <v>256089800</v>
      </c>
      <c r="O34" s="41">
        <v>154061957.63999999</v>
      </c>
      <c r="P34" s="41">
        <f t="shared" ref="P34" si="7">O34*100/N34</f>
        <v>60.159349431332281</v>
      </c>
      <c r="Q34" s="185"/>
    </row>
    <row r="35" spans="1:18" ht="18" hidden="1" thickBot="1">
      <c r="A35" s="171" t="s">
        <v>234</v>
      </c>
      <c r="N35" s="186">
        <f>N33+N34</f>
        <v>497836330</v>
      </c>
      <c r="O35" s="186">
        <f>O33+O34</f>
        <v>383575185.21000004</v>
      </c>
      <c r="P35" s="187">
        <f>O35*100/N35</f>
        <v>77.048451889800816</v>
      </c>
    </row>
    <row r="36" spans="1:18" ht="8.25" customHeight="1">
      <c r="N36" s="189"/>
    </row>
    <row r="37" spans="1:18">
      <c r="A37" s="284" t="s">
        <v>296</v>
      </c>
      <c r="O37" s="139"/>
      <c r="P37" s="159"/>
      <c r="R37" s="159"/>
    </row>
    <row r="38" spans="1:18">
      <c r="O38" s="139"/>
      <c r="P38" s="159"/>
      <c r="R38" s="159"/>
    </row>
    <row r="39" spans="1:18">
      <c r="N39" s="183"/>
    </row>
    <row r="40" spans="1:18">
      <c r="N40" s="185"/>
    </row>
  </sheetData>
  <mergeCells count="7">
    <mergeCell ref="A1:Q1"/>
    <mergeCell ref="A2:Q2"/>
    <mergeCell ref="A3:Q3"/>
    <mergeCell ref="B4:E4"/>
    <mergeCell ref="F4:I4"/>
    <mergeCell ref="J4:M4"/>
    <mergeCell ref="N4:P4"/>
  </mergeCells>
  <printOptions horizontalCentered="1"/>
  <pageMargins left="0.19685039370078741" right="0.19685039370078741" top="0.39370078740157483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72"/>
  <sheetViews>
    <sheetView topLeftCell="A4" zoomScale="110" zoomScaleNormal="110" workbookViewId="0">
      <pane xSplit="2" ySplit="4" topLeftCell="C62" activePane="bottomRight" state="frozen"/>
      <selection activeCell="B23" sqref="B23"/>
      <selection pane="topRight" activeCell="B23" sqref="B23"/>
      <selection pane="bottomLeft" activeCell="B23" sqref="B23"/>
      <selection pane="bottomRight" activeCell="H4" sqref="H4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198</v>
      </c>
      <c r="B8" s="10"/>
      <c r="C8" s="124">
        <f>SUM(C9:C66)</f>
        <v>91739180.400000006</v>
      </c>
      <c r="D8" s="120">
        <f>SUM(D9:D66)</f>
        <v>91027757.970000014</v>
      </c>
      <c r="E8" s="120">
        <f>D8*100/C8</f>
        <v>99.224516256960172</v>
      </c>
      <c r="F8" s="123">
        <f>C8*57/100</f>
        <v>52291332.828000002</v>
      </c>
      <c r="G8" s="124">
        <f>SUM(G9:G66)</f>
        <v>646403</v>
      </c>
      <c r="H8" s="120">
        <f>SUM(H9:H66)</f>
        <v>646376.69999999995</v>
      </c>
      <c r="I8" s="120">
        <f>H8*100/G8</f>
        <v>99.995931330764236</v>
      </c>
      <c r="J8" s="123">
        <f>G8*57/100</f>
        <v>368449.71</v>
      </c>
      <c r="K8" s="124">
        <f>SUM(K9:K66)</f>
        <v>27000</v>
      </c>
      <c r="L8" s="120">
        <f>SUM(L9:L66)</f>
        <v>27000</v>
      </c>
      <c r="M8" s="120">
        <f>L8*100/K8</f>
        <v>100</v>
      </c>
      <c r="N8" s="123">
        <f>K8*57/100</f>
        <v>15390</v>
      </c>
      <c r="O8" s="124">
        <f>C8+G8+K8</f>
        <v>92412583.400000006</v>
      </c>
      <c r="P8" s="120">
        <f>D8+H8+L8</f>
        <v>91701134.670000017</v>
      </c>
      <c r="Q8" s="120">
        <f>P8*100/O8</f>
        <v>99.230138684771376</v>
      </c>
      <c r="R8" s="17">
        <f>O8*57/100</f>
        <v>52675172.538000003</v>
      </c>
      <c r="S8" s="35"/>
    </row>
    <row r="9" spans="1:20" s="22" customFormat="1">
      <c r="A9" s="18" t="s">
        <v>59</v>
      </c>
      <c r="B9" s="19" t="s">
        <v>125</v>
      </c>
      <c r="C9" s="20">
        <v>4383716</v>
      </c>
      <c r="D9" s="21">
        <v>5127199.5999999996</v>
      </c>
      <c r="E9" s="21">
        <f t="shared" ref="E9:E46" si="0">D9*100/C9</f>
        <v>116.96012241668939</v>
      </c>
      <c r="F9" s="125">
        <f t="shared" ref="F9:F49" si="1">C9*57/100</f>
        <v>2498718.12</v>
      </c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>C9+G9+K9</f>
        <v>4383716</v>
      </c>
      <c r="P9" s="21">
        <f t="shared" ref="P9:P66" si="2">D9+H9+L9</f>
        <v>5127199.5999999996</v>
      </c>
      <c r="Q9" s="21">
        <v>0</v>
      </c>
      <c r="R9" s="12">
        <v>0</v>
      </c>
      <c r="S9" s="32"/>
      <c r="T9" s="23"/>
    </row>
    <row r="10" spans="1:20" s="22" customFormat="1">
      <c r="A10" s="18" t="s">
        <v>60</v>
      </c>
      <c r="B10" s="19" t="s">
        <v>201</v>
      </c>
      <c r="C10" s="20">
        <v>1560000</v>
      </c>
      <c r="D10" s="21">
        <v>822826.67</v>
      </c>
      <c r="E10" s="21">
        <f t="shared" si="0"/>
        <v>52.745299358974357</v>
      </c>
      <c r="F10" s="125">
        <f t="shared" si="1"/>
        <v>889200</v>
      </c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ref="O10:O66" si="3">C10+G10+K10</f>
        <v>1560000</v>
      </c>
      <c r="P10" s="21">
        <f t="shared" si="2"/>
        <v>822826.67</v>
      </c>
      <c r="Q10" s="21">
        <v>0</v>
      </c>
      <c r="R10" s="12">
        <v>0</v>
      </c>
      <c r="S10" s="32"/>
      <c r="T10" s="23"/>
    </row>
    <row r="11" spans="1:20" s="22" customFormat="1">
      <c r="A11" s="18" t="s">
        <v>61</v>
      </c>
      <c r="B11" s="19" t="s">
        <v>274</v>
      </c>
      <c r="C11" s="20">
        <v>0</v>
      </c>
      <c r="D11" s="21">
        <v>2350.08</v>
      </c>
      <c r="E11" s="21">
        <v>0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/>
      <c r="O11" s="20">
        <v>0</v>
      </c>
      <c r="P11" s="21">
        <v>0</v>
      </c>
      <c r="Q11" s="21">
        <v>0</v>
      </c>
      <c r="R11" s="12"/>
      <c r="S11" s="32"/>
      <c r="T11" s="23"/>
    </row>
    <row r="12" spans="1:20" s="22" customFormat="1">
      <c r="A12" s="18" t="s">
        <v>78</v>
      </c>
      <c r="B12" s="19" t="s">
        <v>202</v>
      </c>
      <c r="C12" s="20">
        <v>234000</v>
      </c>
      <c r="D12" s="21">
        <v>223912</v>
      </c>
      <c r="E12" s="21">
        <f t="shared" si="0"/>
        <v>95.688888888888883</v>
      </c>
      <c r="F12" s="125">
        <f t="shared" si="1"/>
        <v>133380</v>
      </c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3"/>
        <v>234000</v>
      </c>
      <c r="P12" s="21">
        <f t="shared" si="2"/>
        <v>223912</v>
      </c>
      <c r="Q12" s="21">
        <v>0</v>
      </c>
      <c r="R12" s="12">
        <v>0</v>
      </c>
      <c r="S12" s="32"/>
      <c r="T12" s="23"/>
    </row>
    <row r="13" spans="1:20" s="22" customFormat="1">
      <c r="A13" s="18" t="s">
        <v>76</v>
      </c>
      <c r="B13" s="19" t="s">
        <v>126</v>
      </c>
      <c r="C13" s="20">
        <v>33500</v>
      </c>
      <c r="D13" s="21">
        <v>29670</v>
      </c>
      <c r="E13" s="21">
        <f t="shared" si="0"/>
        <v>88.567164179104481</v>
      </c>
      <c r="F13" s="125">
        <f t="shared" si="1"/>
        <v>19095</v>
      </c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3"/>
        <v>33500</v>
      </c>
      <c r="P13" s="21">
        <f t="shared" si="2"/>
        <v>29670</v>
      </c>
      <c r="Q13" s="21">
        <v>0</v>
      </c>
      <c r="R13" s="12">
        <v>0</v>
      </c>
      <c r="S13" s="32"/>
      <c r="T13" s="23"/>
    </row>
    <row r="14" spans="1:20" s="22" customFormat="1">
      <c r="A14" s="18" t="s">
        <v>77</v>
      </c>
      <c r="B14" s="19" t="s">
        <v>205</v>
      </c>
      <c r="C14" s="20">
        <v>3750265</v>
      </c>
      <c r="D14" s="21">
        <v>3750246.45</v>
      </c>
      <c r="E14" s="21">
        <f t="shared" si="0"/>
        <v>99.999505368287302</v>
      </c>
      <c r="F14" s="125">
        <f t="shared" si="1"/>
        <v>2137651.0499999998</v>
      </c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3"/>
        <v>3750265</v>
      </c>
      <c r="P14" s="21">
        <f t="shared" si="2"/>
        <v>3750246.45</v>
      </c>
      <c r="Q14" s="21">
        <v>0</v>
      </c>
      <c r="R14" s="12">
        <v>0</v>
      </c>
      <c r="S14" s="32"/>
      <c r="T14" s="23"/>
    </row>
    <row r="15" spans="1:20" s="22" customFormat="1">
      <c r="A15" s="18" t="s">
        <v>79</v>
      </c>
      <c r="B15" s="19" t="s">
        <v>203</v>
      </c>
      <c r="C15" s="20">
        <v>7740350</v>
      </c>
      <c r="D15" s="21">
        <v>7740349.6699999999</v>
      </c>
      <c r="E15" s="21">
        <f t="shared" si="0"/>
        <v>99.9999957366269</v>
      </c>
      <c r="F15" s="125">
        <f t="shared" si="1"/>
        <v>4411999.5</v>
      </c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3"/>
        <v>7740350</v>
      </c>
      <c r="P15" s="21">
        <f t="shared" si="2"/>
        <v>7740349.6699999999</v>
      </c>
      <c r="Q15" s="21">
        <v>0</v>
      </c>
      <c r="R15" s="12">
        <v>0</v>
      </c>
      <c r="S15" s="32"/>
    </row>
    <row r="16" spans="1:20" s="22" customFormat="1">
      <c r="A16" s="18" t="s">
        <v>80</v>
      </c>
      <c r="B16" s="19" t="s">
        <v>121</v>
      </c>
      <c r="C16" s="20">
        <v>527925</v>
      </c>
      <c r="D16" s="21">
        <v>158850</v>
      </c>
      <c r="E16" s="21">
        <f t="shared" si="0"/>
        <v>30.089501349623525</v>
      </c>
      <c r="F16" s="125">
        <f t="shared" si="1"/>
        <v>300917.25</v>
      </c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3"/>
        <v>527925</v>
      </c>
      <c r="P16" s="21">
        <f t="shared" si="2"/>
        <v>158850</v>
      </c>
      <c r="Q16" s="21">
        <v>0</v>
      </c>
      <c r="R16" s="12">
        <v>0</v>
      </c>
      <c r="S16" s="32"/>
    </row>
    <row r="17" spans="1:19" s="27" customFormat="1">
      <c r="A17" s="18" t="s">
        <v>81</v>
      </c>
      <c r="B17" s="26" t="s">
        <v>226</v>
      </c>
      <c r="C17" s="20">
        <v>0</v>
      </c>
      <c r="D17" s="21">
        <v>263300</v>
      </c>
      <c r="E17" s="21">
        <v>0</v>
      </c>
      <c r="F17" s="125">
        <f t="shared" si="1"/>
        <v>0</v>
      </c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3"/>
        <v>0</v>
      </c>
      <c r="P17" s="21">
        <f t="shared" si="2"/>
        <v>263300</v>
      </c>
      <c r="Q17" s="21">
        <v>0</v>
      </c>
      <c r="R17" s="12">
        <v>0</v>
      </c>
      <c r="S17" s="32"/>
    </row>
    <row r="18" spans="1:19" s="22" customFormat="1">
      <c r="A18" s="18" t="s">
        <v>82</v>
      </c>
      <c r="B18" s="19" t="s">
        <v>204</v>
      </c>
      <c r="C18" s="20">
        <v>200000</v>
      </c>
      <c r="D18" s="21">
        <v>200000</v>
      </c>
      <c r="E18" s="21">
        <f t="shared" si="0"/>
        <v>100</v>
      </c>
      <c r="F18" s="125">
        <f t="shared" si="1"/>
        <v>114000</v>
      </c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3"/>
        <v>200000</v>
      </c>
      <c r="P18" s="21">
        <f t="shared" si="2"/>
        <v>200000</v>
      </c>
      <c r="Q18" s="21">
        <v>0</v>
      </c>
      <c r="R18" s="12">
        <v>0</v>
      </c>
      <c r="S18" s="32"/>
    </row>
    <row r="19" spans="1:19" s="22" customFormat="1">
      <c r="A19" s="18" t="s">
        <v>83</v>
      </c>
      <c r="B19" s="19" t="s">
        <v>206</v>
      </c>
      <c r="C19" s="20">
        <v>1209190.92</v>
      </c>
      <c r="D19" s="21">
        <v>1163013.17</v>
      </c>
      <c r="E19" s="21">
        <f>D19*100/C19</f>
        <v>96.181103477025786</v>
      </c>
      <c r="F19" s="125">
        <f t="shared" si="1"/>
        <v>689238.82439999992</v>
      </c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3"/>
        <v>1209190.92</v>
      </c>
      <c r="P19" s="21">
        <f>D19+H19+L19</f>
        <v>1163013.17</v>
      </c>
      <c r="Q19" s="21">
        <v>0</v>
      </c>
      <c r="R19" s="12">
        <v>0</v>
      </c>
      <c r="S19" s="32"/>
    </row>
    <row r="20" spans="1:19">
      <c r="A20" s="18" t="s">
        <v>84</v>
      </c>
      <c r="B20" s="19" t="s">
        <v>130</v>
      </c>
      <c r="C20" s="20">
        <v>47135930</v>
      </c>
      <c r="D20" s="21">
        <v>47135929.200000003</v>
      </c>
      <c r="E20" s="21">
        <f t="shared" si="0"/>
        <v>99.999998302780909</v>
      </c>
      <c r="F20" s="125">
        <f t="shared" si="1"/>
        <v>26867480.100000001</v>
      </c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3"/>
        <v>47135930</v>
      </c>
      <c r="P20" s="21">
        <f t="shared" si="2"/>
        <v>47135929.200000003</v>
      </c>
      <c r="Q20" s="21">
        <v>0</v>
      </c>
      <c r="R20" s="12">
        <v>0</v>
      </c>
      <c r="S20" s="32"/>
    </row>
    <row r="21" spans="1:19">
      <c r="A21" s="18" t="s">
        <v>85</v>
      </c>
      <c r="B21" s="29" t="s">
        <v>131</v>
      </c>
      <c r="C21" s="20">
        <v>1300800</v>
      </c>
      <c r="D21" s="21">
        <v>1300799.56</v>
      </c>
      <c r="E21" s="21">
        <f t="shared" si="0"/>
        <v>99.999966174661751</v>
      </c>
      <c r="F21" s="125">
        <f t="shared" si="1"/>
        <v>741456</v>
      </c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3"/>
        <v>1300800</v>
      </c>
      <c r="P21" s="21">
        <f t="shared" si="2"/>
        <v>1300799.56</v>
      </c>
      <c r="Q21" s="21">
        <v>0</v>
      </c>
      <c r="R21" s="12">
        <v>0</v>
      </c>
      <c r="S21" s="32"/>
    </row>
    <row r="22" spans="1:19">
      <c r="A22" s="18" t="s">
        <v>86</v>
      </c>
      <c r="B22" s="11" t="s">
        <v>207</v>
      </c>
      <c r="C22" s="20">
        <v>745700</v>
      </c>
      <c r="D22" s="21">
        <v>618888</v>
      </c>
      <c r="E22" s="21">
        <f t="shared" si="0"/>
        <v>82.994233606007782</v>
      </c>
      <c r="F22" s="125">
        <f t="shared" si="1"/>
        <v>425049</v>
      </c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3"/>
        <v>745700</v>
      </c>
      <c r="P22" s="21">
        <f t="shared" si="2"/>
        <v>618888</v>
      </c>
      <c r="Q22" s="21">
        <v>0</v>
      </c>
      <c r="R22" s="12">
        <v>0</v>
      </c>
      <c r="S22" s="32"/>
    </row>
    <row r="23" spans="1:19">
      <c r="A23" s="18" t="s">
        <v>88</v>
      </c>
      <c r="B23" s="11" t="s">
        <v>208</v>
      </c>
      <c r="C23" s="20">
        <v>3608800</v>
      </c>
      <c r="D23" s="21">
        <v>3600000</v>
      </c>
      <c r="E23" s="21">
        <f t="shared" si="0"/>
        <v>99.75615162935047</v>
      </c>
      <c r="F23" s="125">
        <f t="shared" si="1"/>
        <v>2057016</v>
      </c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3"/>
        <v>3608800</v>
      </c>
      <c r="P23" s="21">
        <f t="shared" si="2"/>
        <v>3600000</v>
      </c>
      <c r="Q23" s="21">
        <v>0</v>
      </c>
      <c r="R23" s="12">
        <v>0</v>
      </c>
      <c r="S23" s="32"/>
    </row>
    <row r="24" spans="1:19">
      <c r="A24" s="18" t="s">
        <v>152</v>
      </c>
      <c r="B24" s="11" t="s">
        <v>132</v>
      </c>
      <c r="C24" s="20">
        <v>1928880</v>
      </c>
      <c r="D24" s="21">
        <v>1768140</v>
      </c>
      <c r="E24" s="21">
        <f t="shared" si="0"/>
        <v>91.666666666666671</v>
      </c>
      <c r="F24" s="125">
        <f t="shared" si="1"/>
        <v>1099461.6000000001</v>
      </c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3"/>
        <v>1928880</v>
      </c>
      <c r="P24" s="21">
        <f t="shared" si="2"/>
        <v>1768140</v>
      </c>
      <c r="Q24" s="21">
        <v>0</v>
      </c>
      <c r="R24" s="12">
        <v>0</v>
      </c>
      <c r="S24" s="32"/>
    </row>
    <row r="25" spans="1:19">
      <c r="A25" s="18" t="s">
        <v>153</v>
      </c>
      <c r="B25" s="11" t="s">
        <v>133</v>
      </c>
      <c r="C25" s="20">
        <v>1124784.98</v>
      </c>
      <c r="D25" s="21">
        <v>1031052</v>
      </c>
      <c r="E25" s="21">
        <f t="shared" si="0"/>
        <v>91.666586799549904</v>
      </c>
      <c r="F25" s="125">
        <f t="shared" si="1"/>
        <v>641127.43859999999</v>
      </c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3"/>
        <v>1124784.98</v>
      </c>
      <c r="P25" s="21">
        <f t="shared" si="2"/>
        <v>1031052</v>
      </c>
      <c r="Q25" s="21">
        <v>0</v>
      </c>
      <c r="R25" s="12">
        <v>0</v>
      </c>
      <c r="S25" s="32"/>
    </row>
    <row r="26" spans="1:19">
      <c r="A26" s="18" t="s">
        <v>154</v>
      </c>
      <c r="B26" s="29" t="s">
        <v>134</v>
      </c>
      <c r="C26" s="20">
        <v>1855000</v>
      </c>
      <c r="D26" s="21">
        <v>1855000</v>
      </c>
      <c r="E26" s="21">
        <f t="shared" si="0"/>
        <v>100</v>
      </c>
      <c r="F26" s="125">
        <f t="shared" si="1"/>
        <v>1057350</v>
      </c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3"/>
        <v>1855000</v>
      </c>
      <c r="P26" s="21">
        <f t="shared" si="2"/>
        <v>1855000</v>
      </c>
      <c r="Q26" s="21">
        <v>0</v>
      </c>
      <c r="R26" s="12">
        <v>0</v>
      </c>
      <c r="S26" s="32"/>
    </row>
    <row r="27" spans="1:19" ht="31.5">
      <c r="A27" s="18" t="s">
        <v>155</v>
      </c>
      <c r="B27" s="11" t="s">
        <v>225</v>
      </c>
      <c r="C27" s="20">
        <v>199000</v>
      </c>
      <c r="D27" s="21">
        <v>199000</v>
      </c>
      <c r="E27" s="21">
        <f t="shared" si="0"/>
        <v>100</v>
      </c>
      <c r="F27" s="125">
        <f t="shared" si="1"/>
        <v>113430</v>
      </c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3"/>
        <v>199000</v>
      </c>
      <c r="P27" s="21">
        <f t="shared" si="2"/>
        <v>199000</v>
      </c>
      <c r="Q27" s="21">
        <v>0</v>
      </c>
      <c r="R27" s="12">
        <v>0</v>
      </c>
      <c r="S27" s="32"/>
    </row>
    <row r="28" spans="1:19">
      <c r="A28" s="18" t="s">
        <v>156</v>
      </c>
      <c r="B28" s="11" t="s">
        <v>209</v>
      </c>
      <c r="C28" s="20">
        <v>1987020</v>
      </c>
      <c r="D28" s="21">
        <v>1987020</v>
      </c>
      <c r="E28" s="21">
        <f t="shared" si="0"/>
        <v>100</v>
      </c>
      <c r="F28" s="125">
        <f t="shared" si="1"/>
        <v>1132601.3999999999</v>
      </c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3"/>
        <v>1987020</v>
      </c>
      <c r="P28" s="21">
        <f t="shared" si="2"/>
        <v>1987020</v>
      </c>
      <c r="Q28" s="21">
        <v>0</v>
      </c>
      <c r="R28" s="12">
        <v>0</v>
      </c>
      <c r="S28" s="32"/>
    </row>
    <row r="29" spans="1:19">
      <c r="A29" s="18" t="s">
        <v>157</v>
      </c>
      <c r="B29" s="11" t="s">
        <v>210</v>
      </c>
      <c r="C29" s="20">
        <v>488250</v>
      </c>
      <c r="D29" s="21">
        <v>488250</v>
      </c>
      <c r="E29" s="21">
        <f t="shared" si="0"/>
        <v>100</v>
      </c>
      <c r="F29" s="125">
        <f t="shared" si="1"/>
        <v>278302.5</v>
      </c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3"/>
        <v>488250</v>
      </c>
      <c r="P29" s="21">
        <f t="shared" si="2"/>
        <v>488250</v>
      </c>
      <c r="Q29" s="21">
        <v>0</v>
      </c>
      <c r="R29" s="12">
        <v>0</v>
      </c>
      <c r="S29" s="32"/>
    </row>
    <row r="30" spans="1:19" s="27" customFormat="1">
      <c r="A30" s="18" t="s">
        <v>158</v>
      </c>
      <c r="B30" s="26" t="s">
        <v>211</v>
      </c>
      <c r="C30" s="20">
        <v>434295</v>
      </c>
      <c r="D30" s="21">
        <v>432974.63</v>
      </c>
      <c r="E30" s="21">
        <f t="shared" si="0"/>
        <v>99.695973934767835</v>
      </c>
      <c r="F30" s="125">
        <f t="shared" si="1"/>
        <v>247548.15</v>
      </c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3"/>
        <v>434295</v>
      </c>
      <c r="P30" s="21">
        <f t="shared" si="2"/>
        <v>432974.63</v>
      </c>
      <c r="Q30" s="21">
        <v>0</v>
      </c>
      <c r="R30" s="12">
        <v>0</v>
      </c>
      <c r="S30" s="32"/>
    </row>
    <row r="31" spans="1:19">
      <c r="A31" s="18" t="s">
        <v>159</v>
      </c>
      <c r="B31" s="29" t="s">
        <v>212</v>
      </c>
      <c r="C31" s="20">
        <v>543479</v>
      </c>
      <c r="D31" s="21">
        <v>540547</v>
      </c>
      <c r="E31" s="21">
        <f t="shared" si="0"/>
        <v>99.460512733702686</v>
      </c>
      <c r="F31" s="125">
        <f t="shared" si="1"/>
        <v>309783.03000000003</v>
      </c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3"/>
        <v>543479</v>
      </c>
      <c r="P31" s="21">
        <f t="shared" si="2"/>
        <v>540547</v>
      </c>
      <c r="Q31" s="21">
        <v>0</v>
      </c>
      <c r="R31" s="12">
        <v>0</v>
      </c>
      <c r="S31" s="32"/>
    </row>
    <row r="32" spans="1:19">
      <c r="A32" s="18" t="s">
        <v>160</v>
      </c>
      <c r="B32" s="19" t="s">
        <v>135</v>
      </c>
      <c r="C32" s="20">
        <v>765439.73</v>
      </c>
      <c r="D32" s="21">
        <v>765375.4</v>
      </c>
      <c r="E32" s="21">
        <f t="shared" si="0"/>
        <v>99.991595680563904</v>
      </c>
      <c r="F32" s="125">
        <f t="shared" si="1"/>
        <v>436300.64610000001</v>
      </c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3"/>
        <v>765439.73</v>
      </c>
      <c r="P32" s="21">
        <f t="shared" si="2"/>
        <v>765375.4</v>
      </c>
      <c r="Q32" s="21">
        <v>0</v>
      </c>
      <c r="R32" s="12">
        <v>0</v>
      </c>
      <c r="S32" s="32"/>
    </row>
    <row r="33" spans="1:19">
      <c r="A33" s="18" t="s">
        <v>161</v>
      </c>
      <c r="B33" s="19" t="s">
        <v>136</v>
      </c>
      <c r="C33" s="20">
        <v>208295</v>
      </c>
      <c r="D33" s="21">
        <v>204231.37</v>
      </c>
      <c r="E33" s="21">
        <f t="shared" si="0"/>
        <v>98.049098634148677</v>
      </c>
      <c r="F33" s="125">
        <f t="shared" si="1"/>
        <v>118728.15</v>
      </c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3"/>
        <v>208295</v>
      </c>
      <c r="P33" s="21">
        <f t="shared" si="2"/>
        <v>204231.37</v>
      </c>
      <c r="Q33" s="21">
        <v>0</v>
      </c>
      <c r="R33" s="12">
        <v>0</v>
      </c>
      <c r="S33" s="32"/>
    </row>
    <row r="34" spans="1:19">
      <c r="A34" s="18" t="s">
        <v>162</v>
      </c>
      <c r="B34" s="19" t="s">
        <v>213</v>
      </c>
      <c r="C34" s="20">
        <v>1068427.2</v>
      </c>
      <c r="D34" s="21">
        <v>1036940.35</v>
      </c>
      <c r="E34" s="21">
        <f t="shared" si="0"/>
        <v>97.052971882408087</v>
      </c>
      <c r="F34" s="125">
        <f t="shared" si="1"/>
        <v>609003.50399999996</v>
      </c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3"/>
        <v>1068427.2</v>
      </c>
      <c r="P34" s="21">
        <f t="shared" si="2"/>
        <v>1036940.35</v>
      </c>
      <c r="Q34" s="21">
        <v>0</v>
      </c>
      <c r="R34" s="12">
        <v>0</v>
      </c>
      <c r="S34" s="32"/>
    </row>
    <row r="35" spans="1:19">
      <c r="A35" s="18" t="s">
        <v>163</v>
      </c>
      <c r="B35" s="19" t="s">
        <v>138</v>
      </c>
      <c r="C35" s="20">
        <v>290700</v>
      </c>
      <c r="D35" s="21">
        <v>281190.90000000002</v>
      </c>
      <c r="E35" s="21">
        <f t="shared" si="0"/>
        <v>96.728895768833866</v>
      </c>
      <c r="F35" s="125">
        <f t="shared" si="1"/>
        <v>165699</v>
      </c>
      <c r="G35" s="20">
        <v>0</v>
      </c>
      <c r="H35" s="21">
        <v>0</v>
      </c>
      <c r="I35" s="21">
        <v>0</v>
      </c>
      <c r="J35" s="125">
        <v>0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3"/>
        <v>290700</v>
      </c>
      <c r="P35" s="21">
        <f t="shared" si="2"/>
        <v>281190.90000000002</v>
      </c>
      <c r="Q35" s="21">
        <v>0</v>
      </c>
      <c r="R35" s="12">
        <v>0</v>
      </c>
      <c r="S35" s="32"/>
    </row>
    <row r="36" spans="1:19">
      <c r="A36" s="18" t="s">
        <v>164</v>
      </c>
      <c r="B36" s="19" t="s">
        <v>139</v>
      </c>
      <c r="C36" s="20">
        <v>104848.99</v>
      </c>
      <c r="D36" s="21">
        <v>104055</v>
      </c>
      <c r="E36" s="21">
        <f t="shared" si="0"/>
        <v>99.242729949043849</v>
      </c>
      <c r="F36" s="125">
        <f t="shared" si="1"/>
        <v>59763.924300000006</v>
      </c>
      <c r="G36" s="20">
        <v>0</v>
      </c>
      <c r="H36" s="21">
        <v>0</v>
      </c>
      <c r="I36" s="21">
        <v>0</v>
      </c>
      <c r="J36" s="125">
        <v>0</v>
      </c>
      <c r="K36" s="20">
        <v>0</v>
      </c>
      <c r="L36" s="21">
        <v>0</v>
      </c>
      <c r="M36" s="21">
        <v>0</v>
      </c>
      <c r="N36" s="125">
        <v>0</v>
      </c>
      <c r="O36" s="20">
        <f t="shared" si="3"/>
        <v>104848.99</v>
      </c>
      <c r="P36" s="21">
        <f t="shared" si="2"/>
        <v>104055</v>
      </c>
      <c r="Q36" s="21">
        <v>0</v>
      </c>
      <c r="R36" s="12">
        <v>0</v>
      </c>
      <c r="S36" s="32"/>
    </row>
    <row r="37" spans="1:19">
      <c r="A37" s="18" t="s">
        <v>165</v>
      </c>
      <c r="B37" s="19" t="s">
        <v>140</v>
      </c>
      <c r="C37" s="20">
        <v>857939.4</v>
      </c>
      <c r="D37" s="21">
        <v>853034.7</v>
      </c>
      <c r="E37" s="21">
        <f t="shared" si="0"/>
        <v>99.428316265694292</v>
      </c>
      <c r="F37" s="125">
        <f t="shared" si="1"/>
        <v>489025.45800000004</v>
      </c>
      <c r="G37" s="20">
        <v>0</v>
      </c>
      <c r="H37" s="21">
        <v>0</v>
      </c>
      <c r="I37" s="21">
        <v>0</v>
      </c>
      <c r="J37" s="125">
        <v>0</v>
      </c>
      <c r="K37" s="20">
        <v>0</v>
      </c>
      <c r="L37" s="21">
        <v>0</v>
      </c>
      <c r="M37" s="21">
        <v>0</v>
      </c>
      <c r="N37" s="125">
        <v>0</v>
      </c>
      <c r="O37" s="20">
        <f t="shared" si="3"/>
        <v>857939.4</v>
      </c>
      <c r="P37" s="21">
        <f t="shared" si="2"/>
        <v>853034.7</v>
      </c>
      <c r="Q37" s="21">
        <v>0</v>
      </c>
      <c r="R37" s="12">
        <v>0</v>
      </c>
      <c r="S37" s="32"/>
    </row>
    <row r="38" spans="1:19">
      <c r="A38" s="18" t="s">
        <v>166</v>
      </c>
      <c r="B38" s="19" t="s">
        <v>141</v>
      </c>
      <c r="C38" s="20">
        <v>178498</v>
      </c>
      <c r="D38" s="21">
        <v>178491.45</v>
      </c>
      <c r="E38" s="21">
        <f t="shared" si="0"/>
        <v>99.996330491097936</v>
      </c>
      <c r="F38" s="125">
        <f t="shared" si="1"/>
        <v>101743.86</v>
      </c>
      <c r="G38" s="20">
        <v>0</v>
      </c>
      <c r="H38" s="21">
        <v>0</v>
      </c>
      <c r="I38" s="21">
        <v>0</v>
      </c>
      <c r="J38" s="125">
        <v>0</v>
      </c>
      <c r="K38" s="20">
        <v>0</v>
      </c>
      <c r="L38" s="21">
        <v>0</v>
      </c>
      <c r="M38" s="21">
        <v>0</v>
      </c>
      <c r="N38" s="125">
        <v>0</v>
      </c>
      <c r="O38" s="20">
        <f t="shared" si="3"/>
        <v>178498</v>
      </c>
      <c r="P38" s="21">
        <f t="shared" si="2"/>
        <v>178491.45</v>
      </c>
      <c r="Q38" s="21">
        <v>0</v>
      </c>
      <c r="R38" s="12">
        <v>0</v>
      </c>
      <c r="S38" s="32"/>
    </row>
    <row r="39" spans="1:19">
      <c r="A39" s="18" t="s">
        <v>178</v>
      </c>
      <c r="B39" s="19" t="s">
        <v>142</v>
      </c>
      <c r="C39" s="20">
        <v>43497.919999999998</v>
      </c>
      <c r="D39" s="21">
        <v>42536.78</v>
      </c>
      <c r="E39" s="21">
        <f t="shared" si="0"/>
        <v>97.790377103089071</v>
      </c>
      <c r="F39" s="125">
        <f t="shared" si="1"/>
        <v>24793.814399999999</v>
      </c>
      <c r="G39" s="20">
        <v>0</v>
      </c>
      <c r="H39" s="21">
        <v>0</v>
      </c>
      <c r="I39" s="21">
        <v>0</v>
      </c>
      <c r="J39" s="125">
        <v>0</v>
      </c>
      <c r="K39" s="20">
        <v>0</v>
      </c>
      <c r="L39" s="21">
        <v>0</v>
      </c>
      <c r="M39" s="21">
        <v>0</v>
      </c>
      <c r="N39" s="125">
        <v>0</v>
      </c>
      <c r="O39" s="20">
        <f t="shared" si="3"/>
        <v>43497.919999999998</v>
      </c>
      <c r="P39" s="21">
        <f t="shared" si="2"/>
        <v>42536.78</v>
      </c>
      <c r="Q39" s="21">
        <v>0</v>
      </c>
      <c r="R39" s="12">
        <v>0</v>
      </c>
      <c r="S39" s="32"/>
    </row>
    <row r="40" spans="1:19">
      <c r="A40" s="18" t="s">
        <v>179</v>
      </c>
      <c r="B40" s="19" t="s">
        <v>214</v>
      </c>
      <c r="C40" s="20">
        <v>107450</v>
      </c>
      <c r="D40" s="21">
        <v>107410</v>
      </c>
      <c r="E40" s="21">
        <f t="shared" si="0"/>
        <v>99.96277338296882</v>
      </c>
      <c r="F40" s="125">
        <f t="shared" si="1"/>
        <v>61246.5</v>
      </c>
      <c r="G40" s="20">
        <v>0</v>
      </c>
      <c r="H40" s="21">
        <v>0</v>
      </c>
      <c r="I40" s="21">
        <v>0</v>
      </c>
      <c r="J40" s="125">
        <v>0</v>
      </c>
      <c r="K40" s="20">
        <v>0</v>
      </c>
      <c r="L40" s="21">
        <v>0</v>
      </c>
      <c r="M40" s="21">
        <v>0</v>
      </c>
      <c r="N40" s="125">
        <v>0</v>
      </c>
      <c r="O40" s="20">
        <f t="shared" si="3"/>
        <v>107450</v>
      </c>
      <c r="P40" s="21">
        <f t="shared" si="2"/>
        <v>107410</v>
      </c>
      <c r="Q40" s="21">
        <v>0</v>
      </c>
      <c r="R40" s="12">
        <v>0</v>
      </c>
      <c r="S40" s="32"/>
    </row>
    <row r="41" spans="1:19">
      <c r="A41" s="18" t="s">
        <v>180</v>
      </c>
      <c r="B41" s="19" t="s">
        <v>215</v>
      </c>
      <c r="C41" s="20">
        <v>17120</v>
      </c>
      <c r="D41" s="21">
        <v>17120</v>
      </c>
      <c r="E41" s="21">
        <f t="shared" si="0"/>
        <v>100</v>
      </c>
      <c r="F41" s="125">
        <f t="shared" si="1"/>
        <v>9758.4</v>
      </c>
      <c r="G41" s="20">
        <v>0</v>
      </c>
      <c r="H41" s="21">
        <v>0</v>
      </c>
      <c r="I41" s="21">
        <v>0</v>
      </c>
      <c r="J41" s="125">
        <v>0</v>
      </c>
      <c r="K41" s="20">
        <v>0</v>
      </c>
      <c r="L41" s="21">
        <v>0</v>
      </c>
      <c r="M41" s="21">
        <v>0</v>
      </c>
      <c r="N41" s="125">
        <v>0</v>
      </c>
      <c r="O41" s="20">
        <f t="shared" si="3"/>
        <v>17120</v>
      </c>
      <c r="P41" s="21">
        <f t="shared" si="2"/>
        <v>17120</v>
      </c>
      <c r="Q41" s="21">
        <v>0</v>
      </c>
      <c r="R41" s="12">
        <v>0</v>
      </c>
      <c r="S41" s="32"/>
    </row>
    <row r="42" spans="1:19">
      <c r="A42" s="18" t="s">
        <v>181</v>
      </c>
      <c r="B42" s="19" t="s">
        <v>143</v>
      </c>
      <c r="C42" s="20">
        <v>2939054.57</v>
      </c>
      <c r="D42" s="21">
        <v>2938458.11</v>
      </c>
      <c r="E42" s="21">
        <f t="shared" si="0"/>
        <v>99.979705718767931</v>
      </c>
      <c r="F42" s="125">
        <f t="shared" si="1"/>
        <v>1675261.1048999997</v>
      </c>
      <c r="G42" s="20">
        <v>0</v>
      </c>
      <c r="H42" s="21">
        <v>0</v>
      </c>
      <c r="I42" s="21">
        <v>0</v>
      </c>
      <c r="J42" s="125">
        <v>0</v>
      </c>
      <c r="K42" s="20">
        <v>0</v>
      </c>
      <c r="L42" s="21">
        <v>0</v>
      </c>
      <c r="M42" s="21">
        <v>0</v>
      </c>
      <c r="N42" s="125">
        <v>0</v>
      </c>
      <c r="O42" s="20">
        <f t="shared" si="3"/>
        <v>2939054.57</v>
      </c>
      <c r="P42" s="21">
        <f t="shared" si="2"/>
        <v>2938458.11</v>
      </c>
      <c r="Q42" s="21">
        <v>0</v>
      </c>
      <c r="R42" s="12">
        <v>0</v>
      </c>
      <c r="S42" s="32"/>
    </row>
    <row r="43" spans="1:19">
      <c r="A43" s="18" t="s">
        <v>182</v>
      </c>
      <c r="B43" s="19" t="s">
        <v>144</v>
      </c>
      <c r="C43" s="20">
        <v>59368</v>
      </c>
      <c r="D43" s="21">
        <v>57821.22</v>
      </c>
      <c r="E43" s="21">
        <f t="shared" si="0"/>
        <v>97.394589677940985</v>
      </c>
      <c r="F43" s="125">
        <f t="shared" si="1"/>
        <v>33839.760000000002</v>
      </c>
      <c r="G43" s="20">
        <v>0</v>
      </c>
      <c r="H43" s="21">
        <v>0</v>
      </c>
      <c r="I43" s="21">
        <v>0</v>
      </c>
      <c r="J43" s="125">
        <v>0</v>
      </c>
      <c r="K43" s="20">
        <v>0</v>
      </c>
      <c r="L43" s="21">
        <v>0</v>
      </c>
      <c r="M43" s="21">
        <v>0</v>
      </c>
      <c r="N43" s="125">
        <v>0</v>
      </c>
      <c r="O43" s="20">
        <f t="shared" si="3"/>
        <v>59368</v>
      </c>
      <c r="P43" s="21">
        <f t="shared" si="2"/>
        <v>57821.22</v>
      </c>
      <c r="Q43" s="21">
        <v>0</v>
      </c>
      <c r="R43" s="12">
        <v>0</v>
      </c>
      <c r="S43" s="32"/>
    </row>
    <row r="44" spans="1:19">
      <c r="A44" s="18" t="s">
        <v>183</v>
      </c>
      <c r="B44" s="19" t="s">
        <v>145</v>
      </c>
      <c r="C44" s="20">
        <v>1975382.21</v>
      </c>
      <c r="D44" s="21">
        <v>1953965.25</v>
      </c>
      <c r="E44" s="21">
        <f t="shared" si="0"/>
        <v>98.915806779489017</v>
      </c>
      <c r="F44" s="125">
        <f t="shared" si="1"/>
        <v>1125967.8596999999</v>
      </c>
      <c r="G44" s="20">
        <v>0</v>
      </c>
      <c r="H44" s="21">
        <v>0</v>
      </c>
      <c r="I44" s="21">
        <v>0</v>
      </c>
      <c r="J44" s="125">
        <v>0</v>
      </c>
      <c r="K44" s="20">
        <v>0</v>
      </c>
      <c r="L44" s="21">
        <v>0</v>
      </c>
      <c r="M44" s="21">
        <v>0</v>
      </c>
      <c r="N44" s="125">
        <v>0</v>
      </c>
      <c r="O44" s="20">
        <f t="shared" si="3"/>
        <v>1975382.21</v>
      </c>
      <c r="P44" s="21">
        <f t="shared" si="2"/>
        <v>1953965.25</v>
      </c>
      <c r="Q44" s="21">
        <v>0</v>
      </c>
      <c r="R44" s="12">
        <v>0</v>
      </c>
      <c r="S44" s="32"/>
    </row>
    <row r="45" spans="1:19">
      <c r="A45" s="18" t="s">
        <v>184</v>
      </c>
      <c r="B45" s="19" t="s">
        <v>146</v>
      </c>
      <c r="C45" s="20">
        <v>958966</v>
      </c>
      <c r="D45" s="21">
        <v>958966</v>
      </c>
      <c r="E45" s="21">
        <f t="shared" si="0"/>
        <v>100</v>
      </c>
      <c r="F45" s="125">
        <f t="shared" si="1"/>
        <v>546610.62</v>
      </c>
      <c r="G45" s="20">
        <v>0</v>
      </c>
      <c r="H45" s="21">
        <v>0</v>
      </c>
      <c r="I45" s="21">
        <v>0</v>
      </c>
      <c r="J45" s="125">
        <v>0</v>
      </c>
      <c r="K45" s="20">
        <v>0</v>
      </c>
      <c r="L45" s="21">
        <v>0</v>
      </c>
      <c r="M45" s="21">
        <v>0</v>
      </c>
      <c r="N45" s="125">
        <v>0</v>
      </c>
      <c r="O45" s="20">
        <f t="shared" si="3"/>
        <v>958966</v>
      </c>
      <c r="P45" s="21">
        <f t="shared" si="2"/>
        <v>958966</v>
      </c>
      <c r="Q45" s="21">
        <v>0</v>
      </c>
      <c r="R45" s="12">
        <v>0</v>
      </c>
      <c r="S45" s="32"/>
    </row>
    <row r="46" spans="1:19" s="22" customFormat="1">
      <c r="A46" s="18" t="s">
        <v>185</v>
      </c>
      <c r="B46" s="19" t="s">
        <v>147</v>
      </c>
      <c r="C46" s="20">
        <v>497900.44</v>
      </c>
      <c r="D46" s="21">
        <v>497348.41</v>
      </c>
      <c r="E46" s="21">
        <f t="shared" si="0"/>
        <v>99.889128437002384</v>
      </c>
      <c r="F46" s="125">
        <f t="shared" si="1"/>
        <v>283803.25080000004</v>
      </c>
      <c r="G46" s="20">
        <v>0</v>
      </c>
      <c r="H46" s="21">
        <v>0</v>
      </c>
      <c r="I46" s="21">
        <v>0</v>
      </c>
      <c r="J46" s="125">
        <v>0</v>
      </c>
      <c r="K46" s="20">
        <v>0</v>
      </c>
      <c r="L46" s="21">
        <v>0</v>
      </c>
      <c r="M46" s="21">
        <v>0</v>
      </c>
      <c r="N46" s="125">
        <v>0</v>
      </c>
      <c r="O46" s="20">
        <f t="shared" si="3"/>
        <v>497900.44</v>
      </c>
      <c r="P46" s="21">
        <f t="shared" si="2"/>
        <v>497348.41</v>
      </c>
      <c r="Q46" s="21">
        <v>0</v>
      </c>
      <c r="R46" s="12">
        <v>0</v>
      </c>
      <c r="S46" s="32"/>
    </row>
    <row r="47" spans="1:19" s="22" customFormat="1">
      <c r="A47" s="18" t="s">
        <v>272</v>
      </c>
      <c r="B47" s="19" t="s">
        <v>71</v>
      </c>
      <c r="C47" s="20">
        <v>32186</v>
      </c>
      <c r="D47" s="21">
        <v>31375</v>
      </c>
      <c r="E47" s="21">
        <f>D47*100/C47</f>
        <v>97.480270925246998</v>
      </c>
      <c r="F47" s="125">
        <f t="shared" si="1"/>
        <v>18346.02</v>
      </c>
      <c r="G47" s="20">
        <v>0</v>
      </c>
      <c r="H47" s="21">
        <v>0</v>
      </c>
      <c r="I47" s="21">
        <v>0</v>
      </c>
      <c r="J47" s="125">
        <v>0</v>
      </c>
      <c r="K47" s="20">
        <v>0</v>
      </c>
      <c r="L47" s="21">
        <v>0</v>
      </c>
      <c r="M47" s="21">
        <v>0</v>
      </c>
      <c r="N47" s="125">
        <v>0</v>
      </c>
      <c r="O47" s="20">
        <f t="shared" si="3"/>
        <v>32186</v>
      </c>
      <c r="P47" s="21">
        <f t="shared" si="2"/>
        <v>31375</v>
      </c>
      <c r="Q47" s="21">
        <v>0</v>
      </c>
      <c r="R47" s="12">
        <v>0</v>
      </c>
      <c r="S47" s="32"/>
    </row>
    <row r="48" spans="1:19" s="22" customFormat="1">
      <c r="A48" s="18" t="s">
        <v>275</v>
      </c>
      <c r="B48" s="19" t="s">
        <v>124</v>
      </c>
      <c r="C48" s="20">
        <v>382381</v>
      </c>
      <c r="D48" s="21">
        <v>354000</v>
      </c>
      <c r="E48" s="21">
        <f>D48*100/C48</f>
        <v>92.577821596784361</v>
      </c>
      <c r="F48" s="125">
        <f t="shared" si="1"/>
        <v>217957.17</v>
      </c>
      <c r="G48" s="20">
        <v>0</v>
      </c>
      <c r="H48" s="21">
        <v>0</v>
      </c>
      <c r="I48" s="21">
        <v>0</v>
      </c>
      <c r="J48" s="125">
        <v>0</v>
      </c>
      <c r="K48" s="20">
        <v>0</v>
      </c>
      <c r="L48" s="21">
        <v>0</v>
      </c>
      <c r="M48" s="21">
        <v>0</v>
      </c>
      <c r="N48" s="125">
        <v>0</v>
      </c>
      <c r="O48" s="20">
        <f t="shared" si="3"/>
        <v>382381</v>
      </c>
      <c r="P48" s="21">
        <f t="shared" si="2"/>
        <v>354000</v>
      </c>
      <c r="Q48" s="21">
        <v>0</v>
      </c>
      <c r="R48" s="12">
        <v>0</v>
      </c>
      <c r="S48" s="32"/>
    </row>
    <row r="49" spans="1:19" s="22" customFormat="1">
      <c r="A49" s="18" t="s">
        <v>276</v>
      </c>
      <c r="B49" s="19" t="s">
        <v>97</v>
      </c>
      <c r="C49" s="20">
        <v>260840.04</v>
      </c>
      <c r="D49" s="21">
        <v>206120</v>
      </c>
      <c r="E49" s="21">
        <f>D49*100/C49</f>
        <v>79.021610332524105</v>
      </c>
      <c r="F49" s="125">
        <f t="shared" si="1"/>
        <v>148678.82280000002</v>
      </c>
      <c r="G49" s="20">
        <v>0</v>
      </c>
      <c r="H49" s="21">
        <v>0</v>
      </c>
      <c r="I49" s="21">
        <v>0</v>
      </c>
      <c r="J49" s="125">
        <v>0</v>
      </c>
      <c r="K49" s="20">
        <v>0</v>
      </c>
      <c r="L49" s="21">
        <v>0</v>
      </c>
      <c r="M49" s="21">
        <v>0</v>
      </c>
      <c r="N49" s="125">
        <v>0</v>
      </c>
      <c r="O49" s="20">
        <f t="shared" si="3"/>
        <v>260840.04</v>
      </c>
      <c r="P49" s="21">
        <f t="shared" si="2"/>
        <v>206120</v>
      </c>
      <c r="Q49" s="21">
        <v>0</v>
      </c>
      <c r="R49" s="12">
        <v>0</v>
      </c>
      <c r="S49" s="32"/>
    </row>
    <row r="50" spans="1:19" s="22" customFormat="1">
      <c r="A50" s="18" t="s">
        <v>277</v>
      </c>
      <c r="B50" s="19" t="s">
        <v>238</v>
      </c>
      <c r="C50" s="20">
        <v>0</v>
      </c>
      <c r="D50" s="21">
        <v>0</v>
      </c>
      <c r="E50" s="21">
        <v>0</v>
      </c>
      <c r="F50" s="125">
        <v>0</v>
      </c>
      <c r="G50" s="20">
        <v>18000</v>
      </c>
      <c r="H50" s="21">
        <v>18000</v>
      </c>
      <c r="I50" s="21">
        <f t="shared" ref="I50:I65" si="4">H50*100/G50</f>
        <v>100</v>
      </c>
      <c r="J50" s="125">
        <f>G50*57/100</f>
        <v>10260</v>
      </c>
      <c r="K50" s="20">
        <v>0</v>
      </c>
      <c r="L50" s="21">
        <v>0</v>
      </c>
      <c r="M50" s="21">
        <v>0</v>
      </c>
      <c r="N50" s="125">
        <v>0</v>
      </c>
      <c r="O50" s="20">
        <f t="shared" si="3"/>
        <v>18000</v>
      </c>
      <c r="P50" s="21">
        <f t="shared" si="2"/>
        <v>18000</v>
      </c>
      <c r="Q50" s="21">
        <v>0</v>
      </c>
      <c r="R50" s="12">
        <v>0</v>
      </c>
      <c r="S50" s="32"/>
    </row>
    <row r="51" spans="1:19" s="22" customFormat="1">
      <c r="A51" s="18" t="s">
        <v>278</v>
      </c>
      <c r="B51" s="19" t="s">
        <v>217</v>
      </c>
      <c r="C51" s="20">
        <v>0</v>
      </c>
      <c r="D51" s="21">
        <v>0</v>
      </c>
      <c r="E51" s="21">
        <v>0</v>
      </c>
      <c r="F51" s="125">
        <v>0</v>
      </c>
      <c r="G51" s="20">
        <v>40000</v>
      </c>
      <c r="H51" s="21">
        <v>40000</v>
      </c>
      <c r="I51" s="21">
        <f>H51*100/G51</f>
        <v>100</v>
      </c>
      <c r="J51" s="125">
        <f t="shared" ref="J51:J65" si="5">G51*57/100</f>
        <v>22800</v>
      </c>
      <c r="K51" s="20">
        <v>0</v>
      </c>
      <c r="L51" s="21">
        <v>0</v>
      </c>
      <c r="M51" s="21">
        <v>0</v>
      </c>
      <c r="N51" s="125">
        <v>0</v>
      </c>
      <c r="O51" s="20">
        <f t="shared" si="3"/>
        <v>40000</v>
      </c>
      <c r="P51" s="21">
        <f t="shared" si="2"/>
        <v>40000</v>
      </c>
      <c r="Q51" s="21">
        <v>0</v>
      </c>
      <c r="R51" s="12">
        <v>0</v>
      </c>
      <c r="S51" s="32"/>
    </row>
    <row r="52" spans="1:19" s="22" customFormat="1">
      <c r="A52" s="18" t="s">
        <v>279</v>
      </c>
      <c r="B52" s="19" t="s">
        <v>240</v>
      </c>
      <c r="C52" s="20">
        <v>0</v>
      </c>
      <c r="D52" s="21">
        <v>0</v>
      </c>
      <c r="E52" s="21">
        <v>0</v>
      </c>
      <c r="F52" s="125">
        <v>0</v>
      </c>
      <c r="G52" s="20">
        <v>30000</v>
      </c>
      <c r="H52" s="21">
        <v>30000</v>
      </c>
      <c r="I52" s="21">
        <f t="shared" si="4"/>
        <v>100</v>
      </c>
      <c r="J52" s="125">
        <f t="shared" si="5"/>
        <v>17100</v>
      </c>
      <c r="K52" s="20">
        <v>0</v>
      </c>
      <c r="L52" s="21">
        <v>0</v>
      </c>
      <c r="M52" s="21">
        <v>0</v>
      </c>
      <c r="N52" s="125">
        <v>0</v>
      </c>
      <c r="O52" s="20">
        <f t="shared" si="3"/>
        <v>30000</v>
      </c>
      <c r="P52" s="21">
        <f t="shared" si="2"/>
        <v>30000</v>
      </c>
      <c r="Q52" s="21">
        <v>0</v>
      </c>
      <c r="R52" s="12">
        <v>0</v>
      </c>
      <c r="S52" s="32"/>
    </row>
    <row r="53" spans="1:19" s="22" customFormat="1">
      <c r="A53" s="18" t="s">
        <v>280</v>
      </c>
      <c r="B53" s="19" t="s">
        <v>239</v>
      </c>
      <c r="C53" s="20">
        <v>0</v>
      </c>
      <c r="D53" s="21">
        <v>0</v>
      </c>
      <c r="E53" s="21">
        <v>0</v>
      </c>
      <c r="F53" s="125">
        <v>0</v>
      </c>
      <c r="G53" s="20">
        <v>13000</v>
      </c>
      <c r="H53" s="21">
        <v>13000</v>
      </c>
      <c r="I53" s="21">
        <f t="shared" si="4"/>
        <v>100</v>
      </c>
      <c r="J53" s="125">
        <f t="shared" si="5"/>
        <v>7410</v>
      </c>
      <c r="K53" s="20">
        <v>0</v>
      </c>
      <c r="L53" s="21">
        <v>0</v>
      </c>
      <c r="M53" s="21">
        <v>0</v>
      </c>
      <c r="N53" s="125">
        <v>0</v>
      </c>
      <c r="O53" s="20">
        <f t="shared" si="3"/>
        <v>13000</v>
      </c>
      <c r="P53" s="21">
        <f t="shared" si="2"/>
        <v>13000</v>
      </c>
      <c r="Q53" s="21">
        <v>0</v>
      </c>
      <c r="R53" s="12">
        <v>0</v>
      </c>
      <c r="S53" s="32"/>
    </row>
    <row r="54" spans="1:19" s="22" customFormat="1">
      <c r="A54" s="18" t="s">
        <v>281</v>
      </c>
      <c r="B54" s="19" t="s">
        <v>114</v>
      </c>
      <c r="C54" s="20">
        <v>0</v>
      </c>
      <c r="D54" s="21">
        <v>0</v>
      </c>
      <c r="E54" s="21">
        <v>0</v>
      </c>
      <c r="F54" s="125">
        <v>0</v>
      </c>
      <c r="G54" s="20">
        <v>196200</v>
      </c>
      <c r="H54" s="21">
        <v>196200</v>
      </c>
      <c r="I54" s="21">
        <f t="shared" si="4"/>
        <v>100</v>
      </c>
      <c r="J54" s="125">
        <f t="shared" si="5"/>
        <v>111834</v>
      </c>
      <c r="K54" s="20">
        <v>0</v>
      </c>
      <c r="L54" s="21">
        <v>0</v>
      </c>
      <c r="M54" s="21">
        <v>0</v>
      </c>
      <c r="N54" s="125">
        <v>0</v>
      </c>
      <c r="O54" s="20">
        <f t="shared" si="3"/>
        <v>196200</v>
      </c>
      <c r="P54" s="21">
        <f t="shared" si="2"/>
        <v>196200</v>
      </c>
      <c r="Q54" s="21">
        <v>0</v>
      </c>
      <c r="R54" s="12">
        <v>0</v>
      </c>
      <c r="S54" s="32"/>
    </row>
    <row r="55" spans="1:19" s="22" customFormat="1">
      <c r="A55" s="18" t="s">
        <v>282</v>
      </c>
      <c r="B55" s="19" t="s">
        <v>120</v>
      </c>
      <c r="C55" s="20">
        <v>0</v>
      </c>
      <c r="D55" s="21">
        <v>0</v>
      </c>
      <c r="E55" s="21">
        <v>0</v>
      </c>
      <c r="F55" s="125">
        <v>0</v>
      </c>
      <c r="G55" s="20">
        <v>60750</v>
      </c>
      <c r="H55" s="21">
        <v>60750</v>
      </c>
      <c r="I55" s="21">
        <f t="shared" si="4"/>
        <v>100</v>
      </c>
      <c r="J55" s="125">
        <f t="shared" si="5"/>
        <v>34627.5</v>
      </c>
      <c r="K55" s="20">
        <v>0</v>
      </c>
      <c r="L55" s="21">
        <v>0</v>
      </c>
      <c r="M55" s="21">
        <v>0</v>
      </c>
      <c r="N55" s="125">
        <v>0</v>
      </c>
      <c r="O55" s="20">
        <f t="shared" si="3"/>
        <v>60750</v>
      </c>
      <c r="P55" s="21">
        <f t="shared" si="2"/>
        <v>60750</v>
      </c>
      <c r="Q55" s="21">
        <v>0</v>
      </c>
      <c r="R55" s="12">
        <v>0</v>
      </c>
      <c r="S55" s="32"/>
    </row>
    <row r="56" spans="1:19" s="22" customFormat="1">
      <c r="A56" s="18" t="s">
        <v>283</v>
      </c>
      <c r="B56" s="19" t="s">
        <v>68</v>
      </c>
      <c r="C56" s="20">
        <v>0</v>
      </c>
      <c r="D56" s="21">
        <v>0</v>
      </c>
      <c r="E56" s="21">
        <v>0</v>
      </c>
      <c r="F56" s="125">
        <v>0</v>
      </c>
      <c r="G56" s="20">
        <v>53120</v>
      </c>
      <c r="H56" s="21">
        <v>53120</v>
      </c>
      <c r="I56" s="21">
        <f t="shared" si="4"/>
        <v>100</v>
      </c>
      <c r="J56" s="125">
        <f t="shared" si="5"/>
        <v>30278.400000000001</v>
      </c>
      <c r="K56" s="20">
        <v>0</v>
      </c>
      <c r="L56" s="21">
        <v>0</v>
      </c>
      <c r="M56" s="21">
        <v>0</v>
      </c>
      <c r="N56" s="125">
        <v>0</v>
      </c>
      <c r="O56" s="20">
        <f t="shared" si="3"/>
        <v>53120</v>
      </c>
      <c r="P56" s="21">
        <f t="shared" si="2"/>
        <v>53120</v>
      </c>
      <c r="Q56" s="21">
        <v>0</v>
      </c>
      <c r="R56" s="12">
        <v>0</v>
      </c>
      <c r="S56" s="32"/>
    </row>
    <row r="57" spans="1:19" s="22" customFormat="1">
      <c r="A57" s="18" t="s">
        <v>284</v>
      </c>
      <c r="B57" s="19" t="s">
        <v>241</v>
      </c>
      <c r="C57" s="20">
        <v>0</v>
      </c>
      <c r="D57" s="21">
        <v>0</v>
      </c>
      <c r="E57" s="21">
        <v>0</v>
      </c>
      <c r="F57" s="125">
        <v>0</v>
      </c>
      <c r="G57" s="20">
        <v>23100</v>
      </c>
      <c r="H57" s="21">
        <v>23079.9</v>
      </c>
      <c r="I57" s="21">
        <f t="shared" si="4"/>
        <v>99.912987012987017</v>
      </c>
      <c r="J57" s="125">
        <f t="shared" si="5"/>
        <v>13167</v>
      </c>
      <c r="K57" s="20">
        <v>0</v>
      </c>
      <c r="L57" s="21">
        <v>0</v>
      </c>
      <c r="M57" s="21">
        <v>0</v>
      </c>
      <c r="N57" s="125">
        <v>0</v>
      </c>
      <c r="O57" s="20">
        <f t="shared" si="3"/>
        <v>23100</v>
      </c>
      <c r="P57" s="21">
        <f t="shared" si="2"/>
        <v>23079.9</v>
      </c>
      <c r="Q57" s="21">
        <v>0</v>
      </c>
      <c r="R57" s="12">
        <v>0</v>
      </c>
      <c r="S57" s="32"/>
    </row>
    <row r="58" spans="1:19" s="22" customFormat="1">
      <c r="A58" s="18" t="s">
        <v>285</v>
      </c>
      <c r="B58" s="19" t="s">
        <v>242</v>
      </c>
      <c r="C58" s="20">
        <v>0</v>
      </c>
      <c r="D58" s="21">
        <v>0</v>
      </c>
      <c r="E58" s="21">
        <v>0</v>
      </c>
      <c r="F58" s="125">
        <v>0</v>
      </c>
      <c r="G58" s="20">
        <v>10000</v>
      </c>
      <c r="H58" s="21">
        <v>9993.7999999999993</v>
      </c>
      <c r="I58" s="21">
        <f t="shared" si="4"/>
        <v>99.937999999999988</v>
      </c>
      <c r="J58" s="125">
        <f t="shared" si="5"/>
        <v>5700</v>
      </c>
      <c r="K58" s="20">
        <v>0</v>
      </c>
      <c r="L58" s="21">
        <v>0</v>
      </c>
      <c r="M58" s="21">
        <v>0</v>
      </c>
      <c r="N58" s="125">
        <v>0</v>
      </c>
      <c r="O58" s="20">
        <f t="shared" si="3"/>
        <v>10000</v>
      </c>
      <c r="P58" s="21">
        <f t="shared" si="2"/>
        <v>9993.7999999999993</v>
      </c>
      <c r="Q58" s="21">
        <v>0</v>
      </c>
      <c r="R58" s="12">
        <v>0</v>
      </c>
      <c r="S58" s="32"/>
    </row>
    <row r="59" spans="1:19" s="22" customFormat="1" ht="31.5">
      <c r="A59" s="18" t="s">
        <v>286</v>
      </c>
      <c r="B59" s="19" t="s">
        <v>243</v>
      </c>
      <c r="C59" s="20">
        <v>0</v>
      </c>
      <c r="D59" s="21">
        <v>0</v>
      </c>
      <c r="E59" s="21">
        <v>0</v>
      </c>
      <c r="F59" s="125">
        <v>0</v>
      </c>
      <c r="G59" s="20">
        <v>59920</v>
      </c>
      <c r="H59" s="21">
        <v>59920</v>
      </c>
      <c r="I59" s="21">
        <f t="shared" si="4"/>
        <v>100</v>
      </c>
      <c r="J59" s="125">
        <f t="shared" si="5"/>
        <v>34154.400000000001</v>
      </c>
      <c r="K59" s="20">
        <v>0</v>
      </c>
      <c r="L59" s="21">
        <v>0</v>
      </c>
      <c r="M59" s="21">
        <v>0</v>
      </c>
      <c r="N59" s="125">
        <v>0</v>
      </c>
      <c r="O59" s="20">
        <f t="shared" si="3"/>
        <v>59920</v>
      </c>
      <c r="P59" s="21">
        <f t="shared" si="2"/>
        <v>59920</v>
      </c>
      <c r="Q59" s="21">
        <v>0</v>
      </c>
      <c r="R59" s="12">
        <v>0</v>
      </c>
      <c r="S59" s="32"/>
    </row>
    <row r="60" spans="1:19" s="22" customFormat="1">
      <c r="A60" s="18" t="s">
        <v>287</v>
      </c>
      <c r="B60" s="19" t="s">
        <v>244</v>
      </c>
      <c r="C60" s="20">
        <v>0</v>
      </c>
      <c r="D60" s="21">
        <v>0</v>
      </c>
      <c r="E60" s="21">
        <v>0</v>
      </c>
      <c r="F60" s="125">
        <v>0</v>
      </c>
      <c r="G60" s="20">
        <v>35952</v>
      </c>
      <c r="H60" s="21">
        <v>35952</v>
      </c>
      <c r="I60" s="21">
        <f t="shared" si="4"/>
        <v>100</v>
      </c>
      <c r="J60" s="125">
        <f t="shared" si="5"/>
        <v>20492.64</v>
      </c>
      <c r="K60" s="20">
        <v>0</v>
      </c>
      <c r="L60" s="21">
        <v>0</v>
      </c>
      <c r="M60" s="21">
        <v>0</v>
      </c>
      <c r="N60" s="125">
        <v>0</v>
      </c>
      <c r="O60" s="20">
        <f t="shared" si="3"/>
        <v>35952</v>
      </c>
      <c r="P60" s="21">
        <f t="shared" si="2"/>
        <v>35952</v>
      </c>
      <c r="Q60" s="21">
        <v>0</v>
      </c>
      <c r="R60" s="12">
        <v>0</v>
      </c>
      <c r="S60" s="32"/>
    </row>
    <row r="61" spans="1:19" s="22" customFormat="1">
      <c r="A61" s="18" t="s">
        <v>288</v>
      </c>
      <c r="B61" s="19" t="s">
        <v>245</v>
      </c>
      <c r="C61" s="20">
        <v>0</v>
      </c>
      <c r="D61" s="21">
        <v>0</v>
      </c>
      <c r="E61" s="21">
        <v>0</v>
      </c>
      <c r="F61" s="125">
        <v>0</v>
      </c>
      <c r="G61" s="20">
        <v>24931</v>
      </c>
      <c r="H61" s="21">
        <v>24931</v>
      </c>
      <c r="I61" s="21">
        <f t="shared" si="4"/>
        <v>100</v>
      </c>
      <c r="J61" s="125">
        <f t="shared" si="5"/>
        <v>14210.67</v>
      </c>
      <c r="K61" s="20">
        <v>0</v>
      </c>
      <c r="L61" s="21">
        <v>0</v>
      </c>
      <c r="M61" s="21">
        <v>0</v>
      </c>
      <c r="N61" s="125">
        <v>0</v>
      </c>
      <c r="O61" s="20">
        <f t="shared" si="3"/>
        <v>24931</v>
      </c>
      <c r="P61" s="21">
        <f t="shared" si="2"/>
        <v>24931</v>
      </c>
      <c r="Q61" s="21">
        <v>0</v>
      </c>
      <c r="R61" s="12">
        <v>0</v>
      </c>
      <c r="S61" s="32"/>
    </row>
    <row r="62" spans="1:19" s="22" customFormat="1">
      <c r="A62" s="18" t="s">
        <v>289</v>
      </c>
      <c r="B62" s="19" t="s">
        <v>246</v>
      </c>
      <c r="C62" s="20">
        <v>0</v>
      </c>
      <c r="D62" s="21">
        <v>0</v>
      </c>
      <c r="E62" s="21">
        <v>0</v>
      </c>
      <c r="F62" s="125">
        <v>0</v>
      </c>
      <c r="G62" s="20">
        <v>11980</v>
      </c>
      <c r="H62" s="21">
        <v>11980</v>
      </c>
      <c r="I62" s="21">
        <f t="shared" si="4"/>
        <v>100</v>
      </c>
      <c r="J62" s="125">
        <f t="shared" si="5"/>
        <v>6828.6</v>
      </c>
      <c r="K62" s="20">
        <v>0</v>
      </c>
      <c r="L62" s="21">
        <v>0</v>
      </c>
      <c r="M62" s="21">
        <v>0</v>
      </c>
      <c r="N62" s="125">
        <v>0</v>
      </c>
      <c r="O62" s="20">
        <f t="shared" si="3"/>
        <v>11980</v>
      </c>
      <c r="P62" s="21">
        <f t="shared" si="2"/>
        <v>11980</v>
      </c>
      <c r="Q62" s="21">
        <v>0</v>
      </c>
      <c r="R62" s="12">
        <v>0</v>
      </c>
      <c r="S62" s="32"/>
    </row>
    <row r="63" spans="1:19" s="22" customFormat="1">
      <c r="A63" s="18" t="s">
        <v>290</v>
      </c>
      <c r="B63" s="19" t="s">
        <v>247</v>
      </c>
      <c r="C63" s="20">
        <v>0</v>
      </c>
      <c r="D63" s="21">
        <v>0</v>
      </c>
      <c r="E63" s="21">
        <v>0</v>
      </c>
      <c r="F63" s="125">
        <v>0</v>
      </c>
      <c r="G63" s="20">
        <v>12750</v>
      </c>
      <c r="H63" s="21">
        <v>12750</v>
      </c>
      <c r="I63" s="21">
        <f t="shared" si="4"/>
        <v>100</v>
      </c>
      <c r="J63" s="125">
        <f t="shared" si="5"/>
        <v>7267.5</v>
      </c>
      <c r="K63" s="20">
        <v>0</v>
      </c>
      <c r="L63" s="21">
        <v>0</v>
      </c>
      <c r="M63" s="21">
        <v>0</v>
      </c>
      <c r="N63" s="125">
        <v>0</v>
      </c>
      <c r="O63" s="20">
        <f t="shared" si="3"/>
        <v>12750</v>
      </c>
      <c r="P63" s="21">
        <f t="shared" si="2"/>
        <v>12750</v>
      </c>
      <c r="Q63" s="21">
        <v>0</v>
      </c>
      <c r="R63" s="12">
        <v>0</v>
      </c>
      <c r="S63" s="32"/>
    </row>
    <row r="64" spans="1:19" s="22" customFormat="1">
      <c r="A64" s="18" t="s">
        <v>291</v>
      </c>
      <c r="B64" s="19" t="s">
        <v>248</v>
      </c>
      <c r="C64" s="20">
        <v>0</v>
      </c>
      <c r="D64" s="21">
        <v>0</v>
      </c>
      <c r="E64" s="21">
        <v>0</v>
      </c>
      <c r="F64" s="125">
        <v>0</v>
      </c>
      <c r="G64" s="20">
        <v>43800</v>
      </c>
      <c r="H64" s="21">
        <v>43800</v>
      </c>
      <c r="I64" s="21">
        <f t="shared" si="4"/>
        <v>100</v>
      </c>
      <c r="J64" s="125">
        <f t="shared" si="5"/>
        <v>24966</v>
      </c>
      <c r="K64" s="20">
        <v>0</v>
      </c>
      <c r="L64" s="21">
        <v>0</v>
      </c>
      <c r="M64" s="21">
        <v>0</v>
      </c>
      <c r="N64" s="125">
        <v>0</v>
      </c>
      <c r="O64" s="20">
        <f t="shared" si="3"/>
        <v>43800</v>
      </c>
      <c r="P64" s="21">
        <f t="shared" si="2"/>
        <v>43800</v>
      </c>
      <c r="Q64" s="21">
        <v>0</v>
      </c>
      <c r="R64" s="12">
        <v>0</v>
      </c>
      <c r="S64" s="32"/>
    </row>
    <row r="65" spans="1:20" s="22" customFormat="1" ht="31.5">
      <c r="A65" s="18" t="s">
        <v>292</v>
      </c>
      <c r="B65" s="19" t="s">
        <v>249</v>
      </c>
      <c r="C65" s="20">
        <v>0</v>
      </c>
      <c r="D65" s="21">
        <v>0</v>
      </c>
      <c r="E65" s="21">
        <v>0</v>
      </c>
      <c r="F65" s="125">
        <v>0</v>
      </c>
      <c r="G65" s="20">
        <v>12900</v>
      </c>
      <c r="H65" s="21">
        <v>12900</v>
      </c>
      <c r="I65" s="21">
        <f t="shared" si="4"/>
        <v>100</v>
      </c>
      <c r="J65" s="125">
        <f t="shared" si="5"/>
        <v>7353</v>
      </c>
      <c r="K65" s="20">
        <v>0</v>
      </c>
      <c r="L65" s="21">
        <v>0</v>
      </c>
      <c r="M65" s="21">
        <v>0</v>
      </c>
      <c r="N65" s="125">
        <v>0</v>
      </c>
      <c r="O65" s="20">
        <f t="shared" si="3"/>
        <v>12900</v>
      </c>
      <c r="P65" s="21">
        <f t="shared" si="2"/>
        <v>12900</v>
      </c>
      <c r="Q65" s="21">
        <v>0</v>
      </c>
      <c r="R65" s="12">
        <v>0</v>
      </c>
      <c r="S65" s="32"/>
    </row>
    <row r="66" spans="1:20" s="22" customFormat="1">
      <c r="A66" s="18" t="s">
        <v>293</v>
      </c>
      <c r="B66" s="19" t="s">
        <v>118</v>
      </c>
      <c r="C66" s="20">
        <v>0</v>
      </c>
      <c r="D66" s="21">
        <v>0</v>
      </c>
      <c r="E66" s="21">
        <v>0</v>
      </c>
      <c r="F66" s="125">
        <v>0</v>
      </c>
      <c r="G66" s="20">
        <v>0</v>
      </c>
      <c r="H66" s="21">
        <v>0</v>
      </c>
      <c r="I66" s="21">
        <v>0</v>
      </c>
      <c r="J66" s="125">
        <v>0</v>
      </c>
      <c r="K66" s="20">
        <v>27000</v>
      </c>
      <c r="L66" s="21">
        <v>27000</v>
      </c>
      <c r="M66" s="21">
        <f t="shared" ref="M66" si="6">L66*100/K66</f>
        <v>100</v>
      </c>
      <c r="N66" s="125"/>
      <c r="O66" s="20">
        <f t="shared" si="3"/>
        <v>27000</v>
      </c>
      <c r="P66" s="21">
        <f t="shared" si="2"/>
        <v>27000</v>
      </c>
      <c r="Q66" s="21">
        <v>0</v>
      </c>
      <c r="R66" s="12">
        <v>0</v>
      </c>
      <c r="S66" s="32"/>
    </row>
    <row r="67" spans="1:20" hidden="1">
      <c r="A67" s="39" t="s">
        <v>200</v>
      </c>
      <c r="N67" s="28">
        <v>256089800</v>
      </c>
      <c r="O67" s="28">
        <v>267119000</v>
      </c>
      <c r="P67" s="28">
        <v>208873692.88999999</v>
      </c>
      <c r="Q67" s="28">
        <f t="shared" ref="Q67:Q68" si="7">P67*100/O67</f>
        <v>78.194996570816755</v>
      </c>
    </row>
    <row r="68" spans="1:20" hidden="1">
      <c r="A68" s="39" t="s">
        <v>199</v>
      </c>
      <c r="N68" s="128" t="e">
        <f>#REF!+N67</f>
        <v>#REF!</v>
      </c>
      <c r="O68" s="28" t="e">
        <f>#REF!+O67</f>
        <v>#REF!</v>
      </c>
      <c r="P68" s="129" t="e">
        <f>#REF!+P67</f>
        <v>#REF!</v>
      </c>
      <c r="Q68" s="28" t="e">
        <f t="shared" si="7"/>
        <v>#REF!</v>
      </c>
    </row>
    <row r="69" spans="1:20" hidden="1">
      <c r="N69" s="28">
        <v>496005500</v>
      </c>
      <c r="O69" s="130" t="s">
        <v>227</v>
      </c>
      <c r="P69" s="130"/>
    </row>
    <row r="70" spans="1:20" hidden="1">
      <c r="N70" s="28" t="e">
        <f>N69-N68</f>
        <v>#REF!</v>
      </c>
      <c r="O70" s="128">
        <f>SUM(O67:O67)</f>
        <v>267119000</v>
      </c>
      <c r="P70" s="128" t="e">
        <f>SUM(P67:P68)</f>
        <v>#REF!</v>
      </c>
    </row>
    <row r="71" spans="1:20" s="28" customFormat="1" hidden="1">
      <c r="A71" s="40"/>
      <c r="B71" s="13"/>
      <c r="E71" s="122"/>
      <c r="I71" s="122"/>
      <c r="O71" s="28">
        <v>496005500</v>
      </c>
      <c r="P71" s="129">
        <v>334342923.04000002</v>
      </c>
      <c r="R71" s="6"/>
      <c r="S71" s="33"/>
      <c r="T71" s="7"/>
    </row>
    <row r="72" spans="1:20" s="28" customFormat="1" hidden="1">
      <c r="A72" s="40"/>
      <c r="B72" s="13"/>
      <c r="E72" s="122"/>
      <c r="I72" s="122"/>
      <c r="O72" s="128">
        <f>O71-O70</f>
        <v>228886500</v>
      </c>
      <c r="P72" s="131" t="e">
        <f>P68-P71</f>
        <v>#REF!</v>
      </c>
      <c r="R72" s="6"/>
      <c r="S72" s="33"/>
      <c r="T72" s="7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1"/>
  <sheetViews>
    <sheetView topLeftCell="A4" zoomScale="110" zoomScaleNormal="110" workbookViewId="0">
      <pane xSplit="2" ySplit="4" topLeftCell="C8" activePane="bottomRight" state="frozen"/>
      <selection activeCell="B23" sqref="B23"/>
      <selection pane="topRight" activeCell="B23" sqref="B23"/>
      <selection pane="bottomLeft" activeCell="B23" sqref="B23"/>
      <selection pane="bottomRight" activeCell="K34" sqref="K34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2</v>
      </c>
      <c r="B8" s="10"/>
      <c r="C8" s="124">
        <f>SUM(C9:C9)</f>
        <v>15000</v>
      </c>
      <c r="D8" s="120">
        <f>SUM(D9:D9)</f>
        <v>15000</v>
      </c>
      <c r="E8" s="120">
        <f>D8*100/C8</f>
        <v>100</v>
      </c>
      <c r="F8" s="123">
        <f>C8*57/100</f>
        <v>8550</v>
      </c>
      <c r="G8" s="124">
        <f>SUM(G9:G9)</f>
        <v>0</v>
      </c>
      <c r="H8" s="120">
        <f>SUM(H9:H9)</f>
        <v>0</v>
      </c>
      <c r="I8" s="120">
        <v>0</v>
      </c>
      <c r="J8" s="123">
        <f>G8*57/100</f>
        <v>0</v>
      </c>
      <c r="K8" s="124">
        <f>SUM(K9:K9)</f>
        <v>0</v>
      </c>
      <c r="L8" s="120">
        <f>SUM(L9:L9)</f>
        <v>0</v>
      </c>
      <c r="M8" s="120">
        <v>0</v>
      </c>
      <c r="N8" s="123">
        <f>K8*57/100</f>
        <v>0</v>
      </c>
      <c r="O8" s="124">
        <f t="shared" ref="O8:P15" si="0">C8+G8+K8</f>
        <v>15000</v>
      </c>
      <c r="P8" s="120">
        <f t="shared" ref="P8:P14" si="1">D8+H8+L8</f>
        <v>15000</v>
      </c>
      <c r="Q8" s="120">
        <f t="shared" ref="Q8:Q16" si="2">P8*100/O8</f>
        <v>100</v>
      </c>
      <c r="R8" s="17">
        <f>O8*57/100</f>
        <v>8550</v>
      </c>
      <c r="S8" s="35"/>
    </row>
    <row r="9" spans="1:20">
      <c r="A9" s="18" t="s">
        <v>59</v>
      </c>
      <c r="B9" s="11" t="s">
        <v>64</v>
      </c>
      <c r="C9" s="20">
        <v>15000</v>
      </c>
      <c r="D9" s="21">
        <v>15000</v>
      </c>
      <c r="E9" s="21">
        <f>D9*100/C9</f>
        <v>100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0"/>
        <v>15000</v>
      </c>
      <c r="P9" s="21">
        <f t="shared" si="1"/>
        <v>15000</v>
      </c>
      <c r="Q9" s="21">
        <f t="shared" si="2"/>
        <v>100</v>
      </c>
      <c r="R9" s="12"/>
      <c r="S9" s="32"/>
    </row>
    <row r="10" spans="1:20" s="16" customFormat="1">
      <c r="A10" s="38" t="s">
        <v>3</v>
      </c>
      <c r="B10" s="10"/>
      <c r="C10" s="124">
        <f>SUM(C11:C12)</f>
        <v>694910</v>
      </c>
      <c r="D10" s="120">
        <f>SUM(D11:D12)</f>
        <v>694910</v>
      </c>
      <c r="E10" s="120">
        <f>D10*100/C10</f>
        <v>100</v>
      </c>
      <c r="F10" s="123">
        <f t="shared" ref="F10" si="3">C10*57/100</f>
        <v>396098.7</v>
      </c>
      <c r="G10" s="124">
        <f>SUM(G11:G12)</f>
        <v>0</v>
      </c>
      <c r="H10" s="120">
        <f>SUM(H11:H12)</f>
        <v>0</v>
      </c>
      <c r="I10" s="120">
        <v>0</v>
      </c>
      <c r="J10" s="123">
        <f t="shared" ref="J10" si="4">G10*57/100</f>
        <v>0</v>
      </c>
      <c r="K10" s="124">
        <f>SUM(K11:K12)</f>
        <v>0</v>
      </c>
      <c r="L10" s="120">
        <f>SUM(L11:L12)</f>
        <v>0</v>
      </c>
      <c r="M10" s="120">
        <v>0</v>
      </c>
      <c r="N10" s="123">
        <f t="shared" ref="N10" si="5">K10*57/100</f>
        <v>0</v>
      </c>
      <c r="O10" s="124">
        <f t="shared" si="0"/>
        <v>694910</v>
      </c>
      <c r="P10" s="120">
        <f t="shared" si="1"/>
        <v>694910</v>
      </c>
      <c r="Q10" s="120">
        <f t="shared" si="2"/>
        <v>100</v>
      </c>
      <c r="R10" s="17">
        <f t="shared" ref="R10" si="6">O10*57/100</f>
        <v>396098.7</v>
      </c>
      <c r="S10" s="35"/>
    </row>
    <row r="11" spans="1:20">
      <c r="A11" s="18" t="s">
        <v>59</v>
      </c>
      <c r="B11" s="11" t="s">
        <v>66</v>
      </c>
      <c r="C11" s="20">
        <v>497000</v>
      </c>
      <c r="D11" s="21">
        <v>497000</v>
      </c>
      <c r="E11" s="21">
        <f t="shared" ref="E11:E16" si="7">D11*100/C11</f>
        <v>100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0"/>
        <v>497000</v>
      </c>
      <c r="P11" s="21">
        <f t="shared" si="1"/>
        <v>497000</v>
      </c>
      <c r="Q11" s="21">
        <f t="shared" si="2"/>
        <v>100</v>
      </c>
      <c r="R11" s="12"/>
      <c r="S11" s="32"/>
    </row>
    <row r="12" spans="1:20">
      <c r="A12" s="18" t="s">
        <v>60</v>
      </c>
      <c r="B12" s="11" t="s">
        <v>67</v>
      </c>
      <c r="C12" s="20">
        <v>197910</v>
      </c>
      <c r="D12" s="21">
        <v>197910</v>
      </c>
      <c r="E12" s="21">
        <f t="shared" si="7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0"/>
        <v>197910</v>
      </c>
      <c r="P12" s="21">
        <f t="shared" si="1"/>
        <v>197910</v>
      </c>
      <c r="Q12" s="21">
        <f t="shared" si="2"/>
        <v>100</v>
      </c>
      <c r="R12" s="12"/>
      <c r="S12" s="32"/>
    </row>
    <row r="13" spans="1:20" s="16" customFormat="1">
      <c r="A13" s="38" t="s">
        <v>4</v>
      </c>
      <c r="B13" s="10"/>
      <c r="C13" s="124">
        <f>SUM(C14:C16)</f>
        <v>437400</v>
      </c>
      <c r="D13" s="120">
        <f>SUM(D14:D16)</f>
        <v>431000</v>
      </c>
      <c r="E13" s="120">
        <f t="shared" si="7"/>
        <v>98.536808413351622</v>
      </c>
      <c r="F13" s="123">
        <f t="shared" ref="F13" si="8">C13*57/100</f>
        <v>249318</v>
      </c>
      <c r="G13" s="124">
        <f>SUM(G14:G16)</f>
        <v>0</v>
      </c>
      <c r="H13" s="120">
        <f>SUM(H14:H16)</f>
        <v>0</v>
      </c>
      <c r="I13" s="120">
        <v>0</v>
      </c>
      <c r="J13" s="123">
        <f t="shared" ref="J13" si="9">G13*57/100</f>
        <v>0</v>
      </c>
      <c r="K13" s="124">
        <f>SUM(K14:K16)</f>
        <v>0</v>
      </c>
      <c r="L13" s="120">
        <f>SUM(L14:L16)</f>
        <v>0</v>
      </c>
      <c r="M13" s="120">
        <v>0</v>
      </c>
      <c r="N13" s="123">
        <f t="shared" ref="N13" si="10">K13*57/100</f>
        <v>0</v>
      </c>
      <c r="O13" s="124">
        <f t="shared" si="0"/>
        <v>437400</v>
      </c>
      <c r="P13" s="120">
        <f t="shared" si="1"/>
        <v>431000</v>
      </c>
      <c r="Q13" s="120">
        <f t="shared" si="2"/>
        <v>98.536808413351622</v>
      </c>
      <c r="R13" s="17">
        <f t="shared" ref="R13" si="11">O13*57/100</f>
        <v>249318</v>
      </c>
      <c r="S13" s="36" t="s">
        <v>228</v>
      </c>
    </row>
    <row r="14" spans="1:20">
      <c r="A14" s="18" t="s">
        <v>59</v>
      </c>
      <c r="B14" s="11" t="s">
        <v>72</v>
      </c>
      <c r="C14" s="20">
        <v>300000</v>
      </c>
      <c r="D14" s="21">
        <v>301500</v>
      </c>
      <c r="E14" s="21">
        <f t="shared" si="7"/>
        <v>100.5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0"/>
        <v>300000</v>
      </c>
      <c r="P14" s="21">
        <f t="shared" si="1"/>
        <v>301500</v>
      </c>
      <c r="Q14" s="21">
        <f t="shared" si="2"/>
        <v>100.5</v>
      </c>
      <c r="R14" s="12"/>
      <c r="S14" s="32"/>
    </row>
    <row r="15" spans="1:20">
      <c r="A15" s="18" t="s">
        <v>60</v>
      </c>
      <c r="B15" s="11" t="s">
        <v>71</v>
      </c>
      <c r="C15" s="20">
        <v>109500</v>
      </c>
      <c r="D15" s="21">
        <v>108000</v>
      </c>
      <c r="E15" s="21">
        <f t="shared" si="7"/>
        <v>98.630136986301366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0"/>
        <v>109500</v>
      </c>
      <c r="P15" s="21">
        <f t="shared" si="0"/>
        <v>108000</v>
      </c>
      <c r="Q15" s="21">
        <f t="shared" si="2"/>
        <v>98.630136986301366</v>
      </c>
      <c r="R15" s="12"/>
      <c r="S15" s="32"/>
    </row>
    <row r="16" spans="1:20">
      <c r="A16" s="18" t="s">
        <v>61</v>
      </c>
      <c r="B16" s="11" t="s">
        <v>73</v>
      </c>
      <c r="C16" s="20">
        <v>27900</v>
      </c>
      <c r="D16" s="21">
        <v>21500</v>
      </c>
      <c r="E16" s="21">
        <f t="shared" si="7"/>
        <v>77.060931899641574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ref="O16:P16" si="12">C16+G16+K16</f>
        <v>27900</v>
      </c>
      <c r="P16" s="21">
        <f t="shared" si="12"/>
        <v>21500</v>
      </c>
      <c r="Q16" s="21">
        <f t="shared" si="2"/>
        <v>77.060931899641574</v>
      </c>
      <c r="R16" s="12"/>
      <c r="S16" s="32"/>
    </row>
    <row r="17" spans="1:20" hidden="1">
      <c r="A17" s="39" t="s">
        <v>200</v>
      </c>
      <c r="N17" s="28">
        <v>256089800</v>
      </c>
      <c r="O17" s="28">
        <v>267119000</v>
      </c>
      <c r="P17" s="28">
        <v>208873692.88999999</v>
      </c>
      <c r="Q17" s="28">
        <f t="shared" ref="Q17:Q18" si="13">P17*100/O17</f>
        <v>78.194996570816755</v>
      </c>
    </row>
    <row r="18" spans="1:20" hidden="1">
      <c r="A18" s="39" t="s">
        <v>199</v>
      </c>
      <c r="N18" s="128" t="e">
        <f>#REF!+N17</f>
        <v>#REF!</v>
      </c>
      <c r="O18" s="28" t="e">
        <f>#REF!+O17</f>
        <v>#REF!</v>
      </c>
      <c r="P18" s="129" t="e">
        <f>#REF!+P17</f>
        <v>#REF!</v>
      </c>
      <c r="Q18" s="28" t="e">
        <f t="shared" si="13"/>
        <v>#REF!</v>
      </c>
    </row>
    <row r="19" spans="1:20" hidden="1">
      <c r="N19" s="28">
        <v>496005500</v>
      </c>
      <c r="O19" s="130" t="s">
        <v>227</v>
      </c>
      <c r="P19" s="130"/>
    </row>
    <row r="20" spans="1:20" hidden="1">
      <c r="N20" s="28" t="e">
        <f>N19-N18</f>
        <v>#REF!</v>
      </c>
      <c r="O20" s="128">
        <f>SUM(O17:O17)</f>
        <v>267119000</v>
      </c>
      <c r="P20" s="128" t="e">
        <f>SUM(P17:P18)</f>
        <v>#REF!</v>
      </c>
    </row>
    <row r="21" spans="1:20" s="28" customFormat="1" hidden="1">
      <c r="A21" s="40"/>
      <c r="B21" s="13"/>
      <c r="E21" s="122"/>
      <c r="I21" s="122"/>
      <c r="O21" s="28">
        <v>496005500</v>
      </c>
      <c r="P21" s="129">
        <v>334342923.04000002</v>
      </c>
      <c r="R21" s="6"/>
      <c r="S21" s="33"/>
      <c r="T21" s="7"/>
    </row>
    <row r="22" spans="1:20" s="28" customFormat="1" hidden="1">
      <c r="A22" s="40"/>
      <c r="B22" s="13"/>
      <c r="E22" s="122"/>
      <c r="I22" s="122"/>
      <c r="O22" s="128">
        <f>O21-O20</f>
        <v>228886500</v>
      </c>
      <c r="P22" s="131" t="e">
        <f>P18-P21</f>
        <v>#REF!</v>
      </c>
      <c r="R22" s="6"/>
      <c r="S22" s="33"/>
      <c r="T22" s="7"/>
    </row>
    <row r="23" spans="1:20" s="16" customFormat="1">
      <c r="A23" s="38" t="s">
        <v>8</v>
      </c>
      <c r="B23" s="10"/>
      <c r="C23" s="124">
        <f>SUM(C24:C31)</f>
        <v>484390</v>
      </c>
      <c r="D23" s="120">
        <f>SUM(D24:D31)</f>
        <v>484389.2</v>
      </c>
      <c r="E23" s="120">
        <f>D23*100/C23</f>
        <v>99.999834843824189</v>
      </c>
      <c r="F23" s="123">
        <f>C23*57/100</f>
        <v>276102.3</v>
      </c>
      <c r="G23" s="124">
        <f>SUM(G24:G31)</f>
        <v>34866600</v>
      </c>
      <c r="H23" s="120">
        <f>SUM(H24:H31)</f>
        <v>34854200</v>
      </c>
      <c r="I23" s="120">
        <f>H23*100/G23</f>
        <v>99.964435878462481</v>
      </c>
      <c r="J23" s="123">
        <f>G23*57/100</f>
        <v>19873962</v>
      </c>
      <c r="K23" s="124">
        <f>SUM(K24:K31)</f>
        <v>0</v>
      </c>
      <c r="L23" s="120">
        <f>SUM(L24:L31)</f>
        <v>0</v>
      </c>
      <c r="M23" s="120">
        <v>0</v>
      </c>
      <c r="N23" s="123">
        <f>K23*57/100</f>
        <v>0</v>
      </c>
      <c r="O23" s="124">
        <f t="shared" ref="O23:O31" si="14">C23+G23+K23</f>
        <v>35350990</v>
      </c>
      <c r="P23" s="120">
        <f t="shared" ref="P23:P31" si="15">D23+H23+L23</f>
        <v>35338589.200000003</v>
      </c>
      <c r="Q23" s="120">
        <f t="shared" ref="Q23:Q31" si="16">P23*100/O23</f>
        <v>99.964920925835472</v>
      </c>
      <c r="R23" s="17">
        <f>O23*57/100</f>
        <v>20150064.300000001</v>
      </c>
      <c r="S23" s="36"/>
    </row>
    <row r="24" spans="1:20">
      <c r="A24" s="18" t="s">
        <v>59</v>
      </c>
      <c r="B24" s="11" t="s">
        <v>64</v>
      </c>
      <c r="C24" s="20">
        <v>80000</v>
      </c>
      <c r="D24" s="21">
        <v>80000</v>
      </c>
      <c r="E24" s="21">
        <f>D24*100/C24</f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14"/>
        <v>80000</v>
      </c>
      <c r="P24" s="21">
        <f t="shared" si="15"/>
        <v>80000</v>
      </c>
      <c r="Q24" s="21">
        <f t="shared" si="16"/>
        <v>100</v>
      </c>
      <c r="R24" s="12"/>
      <c r="S24" s="32"/>
    </row>
    <row r="25" spans="1:20" ht="31.5">
      <c r="A25" s="18" t="s">
        <v>60</v>
      </c>
      <c r="B25" s="11" t="s">
        <v>99</v>
      </c>
      <c r="C25" s="20">
        <v>263090</v>
      </c>
      <c r="D25" s="21">
        <v>263089.2</v>
      </c>
      <c r="E25" s="21">
        <f>D25*100/C25</f>
        <v>99.999695921547755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14"/>
        <v>263090</v>
      </c>
      <c r="P25" s="21">
        <f t="shared" si="15"/>
        <v>263089.2</v>
      </c>
      <c r="Q25" s="21">
        <f t="shared" si="16"/>
        <v>99.999695921547755</v>
      </c>
      <c r="R25" s="12"/>
      <c r="S25" s="32"/>
    </row>
    <row r="26" spans="1:20" ht="31.5">
      <c r="A26" s="18" t="s">
        <v>61</v>
      </c>
      <c r="B26" s="11" t="s">
        <v>261</v>
      </c>
      <c r="C26" s="20">
        <v>141300</v>
      </c>
      <c r="D26" s="21">
        <v>141300</v>
      </c>
      <c r="E26" s="21">
        <f>D26*100/C26</f>
        <v>100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14"/>
        <v>141300</v>
      </c>
      <c r="P26" s="21">
        <f t="shared" si="15"/>
        <v>141300</v>
      </c>
      <c r="Q26" s="21">
        <f t="shared" si="16"/>
        <v>100</v>
      </c>
      <c r="R26" s="12"/>
      <c r="S26" s="32"/>
    </row>
    <row r="27" spans="1:20">
      <c r="A27" s="18" t="s">
        <v>78</v>
      </c>
      <c r="B27" s="11" t="s">
        <v>100</v>
      </c>
      <c r="C27" s="20">
        <v>0</v>
      </c>
      <c r="D27" s="21">
        <v>0</v>
      </c>
      <c r="E27" s="21">
        <v>0</v>
      </c>
      <c r="F27" s="125">
        <v>0</v>
      </c>
      <c r="G27" s="20">
        <v>5622400</v>
      </c>
      <c r="H27" s="21">
        <v>5620000</v>
      </c>
      <c r="I27" s="21">
        <f>H27*100/G27</f>
        <v>99.957313602731929</v>
      </c>
      <c r="J27" s="125"/>
      <c r="K27" s="20">
        <v>0</v>
      </c>
      <c r="L27" s="21">
        <v>0</v>
      </c>
      <c r="M27" s="21">
        <v>0</v>
      </c>
      <c r="N27" s="125">
        <v>0</v>
      </c>
      <c r="O27" s="20">
        <f t="shared" si="14"/>
        <v>5622400</v>
      </c>
      <c r="P27" s="21">
        <f t="shared" si="15"/>
        <v>5620000</v>
      </c>
      <c r="Q27" s="21">
        <f t="shared" si="16"/>
        <v>99.957313602731929</v>
      </c>
      <c r="R27" s="12"/>
      <c r="S27" s="32"/>
    </row>
    <row r="28" spans="1:20">
      <c r="A28" s="18" t="s">
        <v>76</v>
      </c>
      <c r="B28" s="11" t="s">
        <v>101</v>
      </c>
      <c r="C28" s="20">
        <v>0</v>
      </c>
      <c r="D28" s="21">
        <v>0</v>
      </c>
      <c r="E28" s="21">
        <v>0</v>
      </c>
      <c r="F28" s="125">
        <v>0</v>
      </c>
      <c r="G28" s="20">
        <v>5778000</v>
      </c>
      <c r="H28" s="21">
        <v>5778000</v>
      </c>
      <c r="I28" s="21">
        <f>H28*100/G28</f>
        <v>100</v>
      </c>
      <c r="J28" s="125"/>
      <c r="K28" s="20">
        <v>0</v>
      </c>
      <c r="L28" s="21">
        <v>0</v>
      </c>
      <c r="M28" s="21">
        <v>0</v>
      </c>
      <c r="N28" s="125">
        <v>0</v>
      </c>
      <c r="O28" s="20">
        <f t="shared" si="14"/>
        <v>5778000</v>
      </c>
      <c r="P28" s="21">
        <f t="shared" si="15"/>
        <v>5778000</v>
      </c>
      <c r="Q28" s="21">
        <f t="shared" si="16"/>
        <v>100</v>
      </c>
      <c r="R28" s="12"/>
      <c r="S28" s="32"/>
    </row>
    <row r="29" spans="1:20">
      <c r="A29" s="18" t="s">
        <v>77</v>
      </c>
      <c r="B29" s="11" t="s">
        <v>102</v>
      </c>
      <c r="C29" s="20">
        <v>0</v>
      </c>
      <c r="D29" s="21">
        <v>0</v>
      </c>
      <c r="E29" s="21">
        <v>0</v>
      </c>
      <c r="F29" s="125">
        <v>0</v>
      </c>
      <c r="G29" s="20">
        <v>10218500</v>
      </c>
      <c r="H29" s="21">
        <v>10218500</v>
      </c>
      <c r="I29" s="21">
        <f>H29*100/G29</f>
        <v>100</v>
      </c>
      <c r="J29" s="125"/>
      <c r="K29" s="20">
        <v>0</v>
      </c>
      <c r="L29" s="21">
        <v>0</v>
      </c>
      <c r="M29" s="21">
        <v>0</v>
      </c>
      <c r="N29" s="125">
        <v>0</v>
      </c>
      <c r="O29" s="20">
        <f t="shared" si="14"/>
        <v>10218500</v>
      </c>
      <c r="P29" s="21">
        <f t="shared" si="15"/>
        <v>10218500</v>
      </c>
      <c r="Q29" s="21">
        <f t="shared" si="16"/>
        <v>100</v>
      </c>
      <c r="R29" s="12"/>
      <c r="S29" s="32"/>
    </row>
    <row r="30" spans="1:20">
      <c r="A30" s="18" t="s">
        <v>79</v>
      </c>
      <c r="B30" s="304" t="s">
        <v>103</v>
      </c>
      <c r="C30" s="20">
        <v>0</v>
      </c>
      <c r="D30" s="21">
        <v>0</v>
      </c>
      <c r="E30" s="21">
        <v>0</v>
      </c>
      <c r="F30" s="125">
        <v>0</v>
      </c>
      <c r="G30" s="20">
        <v>6822500</v>
      </c>
      <c r="H30" s="21">
        <v>6822500</v>
      </c>
      <c r="I30" s="21">
        <f>H30*100/G30</f>
        <v>100</v>
      </c>
      <c r="J30" s="125"/>
      <c r="K30" s="20">
        <v>0</v>
      </c>
      <c r="L30" s="21">
        <v>0</v>
      </c>
      <c r="M30" s="21">
        <v>0</v>
      </c>
      <c r="N30" s="125">
        <v>0</v>
      </c>
      <c r="O30" s="20">
        <f t="shared" si="14"/>
        <v>6822500</v>
      </c>
      <c r="P30" s="21">
        <f t="shared" si="15"/>
        <v>6822500</v>
      </c>
      <c r="Q30" s="21">
        <f t="shared" si="16"/>
        <v>100</v>
      </c>
      <c r="R30" s="12"/>
      <c r="S30" s="32"/>
    </row>
    <row r="31" spans="1:20" ht="31.5">
      <c r="A31" s="18" t="s">
        <v>80</v>
      </c>
      <c r="B31" s="11" t="s">
        <v>104</v>
      </c>
      <c r="C31" s="20">
        <v>0</v>
      </c>
      <c r="D31" s="21">
        <v>0</v>
      </c>
      <c r="E31" s="21">
        <v>0</v>
      </c>
      <c r="F31" s="125">
        <v>0</v>
      </c>
      <c r="G31" s="20">
        <v>6425200</v>
      </c>
      <c r="H31" s="21">
        <v>6415200</v>
      </c>
      <c r="I31" s="21">
        <f>H31*100/G31</f>
        <v>99.844362821390774</v>
      </c>
      <c r="J31" s="125"/>
      <c r="K31" s="20">
        <v>0</v>
      </c>
      <c r="L31" s="21">
        <v>0</v>
      </c>
      <c r="M31" s="21">
        <v>0</v>
      </c>
      <c r="N31" s="125">
        <v>0</v>
      </c>
      <c r="O31" s="20">
        <f t="shared" si="14"/>
        <v>6425200</v>
      </c>
      <c r="P31" s="21">
        <f t="shared" si="15"/>
        <v>6415200</v>
      </c>
      <c r="Q31" s="21">
        <f t="shared" si="16"/>
        <v>99.844362821390774</v>
      </c>
      <c r="R31" s="12"/>
      <c r="S31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0"/>
  <sheetViews>
    <sheetView topLeftCell="A4" zoomScale="110" zoomScaleNormal="110" workbookViewId="0">
      <pane xSplit="2" ySplit="4" topLeftCell="C38" activePane="bottomRight" state="frozen"/>
      <selection activeCell="B23" sqref="B23"/>
      <selection pane="topRight" activeCell="B23" sqref="B23"/>
      <selection pane="bottomLeft" activeCell="B23" sqref="B23"/>
      <selection pane="bottomRight" activeCell="C40" sqref="C40:D40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5</v>
      </c>
      <c r="B8" s="10"/>
      <c r="C8" s="124">
        <f>SUM(C9:C22)</f>
        <v>5167451</v>
      </c>
      <c r="D8" s="120">
        <f>SUM(D9:D22)</f>
        <v>5267933.04</v>
      </c>
      <c r="E8" s="120">
        <f t="shared" ref="E8:E40" si="0">D8*100/C8</f>
        <v>101.94451848696775</v>
      </c>
      <c r="F8" s="123">
        <f t="shared" ref="F8" si="1">C8*57/100</f>
        <v>2945447.07</v>
      </c>
      <c r="G8" s="124">
        <f>SUM(G9:G22)</f>
        <v>0</v>
      </c>
      <c r="H8" s="120">
        <f>SUM(H9:H22)</f>
        <v>0</v>
      </c>
      <c r="I8" s="120">
        <v>0</v>
      </c>
      <c r="J8" s="123">
        <f t="shared" ref="J8" si="2">G8*57/100</f>
        <v>0</v>
      </c>
      <c r="K8" s="124">
        <f>SUM(K9:K22)</f>
        <v>0</v>
      </c>
      <c r="L8" s="120">
        <f>SUM(L9:L22)</f>
        <v>0</v>
      </c>
      <c r="M8" s="120">
        <v>0</v>
      </c>
      <c r="N8" s="123">
        <f t="shared" ref="N8" si="3">K8*57/100</f>
        <v>0</v>
      </c>
      <c r="O8" s="124">
        <f t="shared" ref="O8:P40" si="4">C8+G8+K8</f>
        <v>5167451</v>
      </c>
      <c r="P8" s="120">
        <f t="shared" si="4"/>
        <v>5267933.04</v>
      </c>
      <c r="Q8" s="120">
        <f t="shared" ref="Q8:Q40" si="5">P8*100/O8</f>
        <v>101.94451848696775</v>
      </c>
      <c r="R8" s="17">
        <f t="shared" ref="R8" si="6">O8*57/100</f>
        <v>2945447.07</v>
      </c>
      <c r="S8" s="36" t="s">
        <v>228</v>
      </c>
    </row>
    <row r="9" spans="1:20">
      <c r="A9" s="18" t="s">
        <v>59</v>
      </c>
      <c r="B9" s="11" t="s">
        <v>64</v>
      </c>
      <c r="C9" s="20">
        <v>300000</v>
      </c>
      <c r="D9" s="21">
        <v>303510</v>
      </c>
      <c r="E9" s="126">
        <f t="shared" si="0"/>
        <v>101.17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4"/>
        <v>300000</v>
      </c>
      <c r="P9" s="21">
        <f t="shared" si="4"/>
        <v>303510</v>
      </c>
      <c r="Q9" s="21">
        <f t="shared" si="5"/>
        <v>101.17</v>
      </c>
      <c r="R9" s="12"/>
      <c r="S9" s="32"/>
    </row>
    <row r="10" spans="1:20">
      <c r="A10" s="18" t="s">
        <v>60</v>
      </c>
      <c r="B10" s="11" t="s">
        <v>72</v>
      </c>
      <c r="C10" s="20">
        <v>300000</v>
      </c>
      <c r="D10" s="21">
        <v>403575</v>
      </c>
      <c r="E10" s="126">
        <f t="shared" si="0"/>
        <v>134.52500000000001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4"/>
        <v>300000</v>
      </c>
      <c r="P10" s="21">
        <f t="shared" si="4"/>
        <v>403575</v>
      </c>
      <c r="Q10" s="21">
        <f t="shared" si="5"/>
        <v>134.52500000000001</v>
      </c>
      <c r="R10" s="12"/>
      <c r="S10" s="32"/>
    </row>
    <row r="11" spans="1:20" ht="31.5">
      <c r="A11" s="18" t="s">
        <v>61</v>
      </c>
      <c r="B11" s="11" t="s">
        <v>250</v>
      </c>
      <c r="C11" s="20">
        <v>1103300</v>
      </c>
      <c r="D11" s="21">
        <v>1103211.04</v>
      </c>
      <c r="E11" s="126">
        <f t="shared" si="0"/>
        <v>99.991936916523159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4"/>
        <v>1103300</v>
      </c>
      <c r="P11" s="21">
        <f t="shared" si="4"/>
        <v>1103211.04</v>
      </c>
      <c r="Q11" s="21">
        <f t="shared" si="5"/>
        <v>99.991936916523159</v>
      </c>
      <c r="R11" s="12"/>
      <c r="S11" s="32"/>
    </row>
    <row r="12" spans="1:20">
      <c r="A12" s="18" t="s">
        <v>78</v>
      </c>
      <c r="B12" s="11" t="s">
        <v>251</v>
      </c>
      <c r="C12" s="20">
        <v>296589</v>
      </c>
      <c r="D12" s="21">
        <v>296589</v>
      </c>
      <c r="E12" s="126">
        <f t="shared" si="0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4"/>
        <v>296589</v>
      </c>
      <c r="P12" s="21">
        <f t="shared" si="4"/>
        <v>296589</v>
      </c>
      <c r="Q12" s="21">
        <f t="shared" si="5"/>
        <v>100</v>
      </c>
      <c r="R12" s="12"/>
      <c r="S12" s="32"/>
    </row>
    <row r="13" spans="1:20" ht="31.5">
      <c r="A13" s="18" t="s">
        <v>76</v>
      </c>
      <c r="B13" s="11" t="s">
        <v>252</v>
      </c>
      <c r="C13" s="20">
        <v>1495943</v>
      </c>
      <c r="D13" s="21">
        <v>1489429</v>
      </c>
      <c r="E13" s="126">
        <f t="shared" si="0"/>
        <v>99.564555601383205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4"/>
        <v>1495943</v>
      </c>
      <c r="P13" s="21">
        <f t="shared" si="4"/>
        <v>1489429</v>
      </c>
      <c r="Q13" s="21">
        <f t="shared" si="5"/>
        <v>99.564555601383205</v>
      </c>
      <c r="R13" s="12"/>
      <c r="S13" s="32"/>
    </row>
    <row r="14" spans="1:20" ht="31.5">
      <c r="A14" s="18" t="s">
        <v>77</v>
      </c>
      <c r="B14" s="26" t="s">
        <v>295</v>
      </c>
      <c r="C14" s="20">
        <v>43756</v>
      </c>
      <c r="D14" s="21">
        <v>43756</v>
      </c>
      <c r="E14" s="126">
        <f t="shared" si="0"/>
        <v>100</v>
      </c>
      <c r="F14" s="125"/>
      <c r="G14" s="20">
        <v>0</v>
      </c>
      <c r="H14" s="21">
        <v>0</v>
      </c>
      <c r="I14" s="21">
        <v>0</v>
      </c>
      <c r="J14" s="125"/>
      <c r="K14" s="20">
        <v>0</v>
      </c>
      <c r="L14" s="21">
        <v>0</v>
      </c>
      <c r="M14" s="21">
        <v>0</v>
      </c>
      <c r="N14" s="125"/>
      <c r="O14" s="20">
        <v>0</v>
      </c>
      <c r="P14" s="21">
        <v>0</v>
      </c>
      <c r="Q14" s="21">
        <v>0</v>
      </c>
      <c r="R14" s="12"/>
      <c r="S14" s="32"/>
    </row>
    <row r="15" spans="1:20">
      <c r="A15" s="18" t="s">
        <v>79</v>
      </c>
      <c r="B15" s="11" t="s">
        <v>87</v>
      </c>
      <c r="C15" s="20">
        <v>269800</v>
      </c>
      <c r="D15" s="21">
        <v>269800</v>
      </c>
      <c r="E15" s="126">
        <f t="shared" si="0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4"/>
        <v>269800</v>
      </c>
      <c r="P15" s="21">
        <f t="shared" si="4"/>
        <v>269800</v>
      </c>
      <c r="Q15" s="21">
        <f t="shared" si="5"/>
        <v>100</v>
      </c>
      <c r="R15" s="12"/>
      <c r="S15" s="32"/>
    </row>
    <row r="16" spans="1:20" ht="31.5">
      <c r="A16" s="18" t="s">
        <v>80</v>
      </c>
      <c r="B16" s="11" t="s">
        <v>74</v>
      </c>
      <c r="C16" s="20">
        <v>489953</v>
      </c>
      <c r="D16" s="21">
        <v>489953</v>
      </c>
      <c r="E16" s="126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4"/>
        <v>489953</v>
      </c>
      <c r="P16" s="21">
        <f t="shared" si="4"/>
        <v>489953</v>
      </c>
      <c r="Q16" s="21">
        <f t="shared" si="5"/>
        <v>100</v>
      </c>
      <c r="R16" s="12"/>
      <c r="S16" s="32"/>
    </row>
    <row r="17" spans="1:19" ht="31.5">
      <c r="A17" s="18" t="s">
        <v>81</v>
      </c>
      <c r="B17" s="11" t="s">
        <v>253</v>
      </c>
      <c r="C17" s="20">
        <v>120000</v>
      </c>
      <c r="D17" s="21">
        <v>120000</v>
      </c>
      <c r="E17" s="126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4"/>
        <v>120000</v>
      </c>
      <c r="P17" s="21">
        <f t="shared" si="4"/>
        <v>120000</v>
      </c>
      <c r="Q17" s="21">
        <f t="shared" si="5"/>
        <v>100</v>
      </c>
      <c r="R17" s="12"/>
      <c r="S17" s="32"/>
    </row>
    <row r="18" spans="1:19" ht="31.5">
      <c r="A18" s="18" t="s">
        <v>82</v>
      </c>
      <c r="B18" s="11" t="s">
        <v>254</v>
      </c>
      <c r="C18" s="20">
        <v>199983</v>
      </c>
      <c r="D18" s="21">
        <v>199983</v>
      </c>
      <c r="E18" s="126">
        <f t="shared" si="0"/>
        <v>100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4"/>
        <v>199983</v>
      </c>
      <c r="P18" s="21">
        <f t="shared" si="4"/>
        <v>199983</v>
      </c>
      <c r="Q18" s="21">
        <f t="shared" si="5"/>
        <v>100</v>
      </c>
      <c r="R18" s="12"/>
      <c r="S18" s="32"/>
    </row>
    <row r="19" spans="1:19" ht="31.5">
      <c r="A19" s="18" t="s">
        <v>83</v>
      </c>
      <c r="B19" s="11" t="s">
        <v>255</v>
      </c>
      <c r="C19" s="20">
        <v>119947</v>
      </c>
      <c r="D19" s="21">
        <v>119947</v>
      </c>
      <c r="E19" s="126">
        <f t="shared" si="0"/>
        <v>100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4"/>
        <v>119947</v>
      </c>
      <c r="P19" s="21">
        <f t="shared" si="4"/>
        <v>119947</v>
      </c>
      <c r="Q19" s="21">
        <f t="shared" si="5"/>
        <v>100</v>
      </c>
      <c r="R19" s="12"/>
      <c r="S19" s="32"/>
    </row>
    <row r="20" spans="1:19" ht="47.25">
      <c r="A20" s="18" t="s">
        <v>84</v>
      </c>
      <c r="B20" s="11" t="s">
        <v>256</v>
      </c>
      <c r="C20" s="20">
        <v>146100</v>
      </c>
      <c r="D20" s="21">
        <v>146100</v>
      </c>
      <c r="E20" s="126">
        <f t="shared" si="0"/>
        <v>100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4"/>
        <v>146100</v>
      </c>
      <c r="P20" s="21">
        <f t="shared" si="4"/>
        <v>146100</v>
      </c>
      <c r="Q20" s="21">
        <f t="shared" si="5"/>
        <v>100</v>
      </c>
      <c r="R20" s="12"/>
      <c r="S20" s="32"/>
    </row>
    <row r="21" spans="1:19" ht="31.5">
      <c r="A21" s="18" t="s">
        <v>85</v>
      </c>
      <c r="B21" s="11" t="s">
        <v>257</v>
      </c>
      <c r="C21" s="20">
        <v>154080</v>
      </c>
      <c r="D21" s="21">
        <v>154080</v>
      </c>
      <c r="E21" s="126">
        <f t="shared" si="0"/>
        <v>100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4"/>
        <v>154080</v>
      </c>
      <c r="P21" s="21">
        <f t="shared" si="4"/>
        <v>154080</v>
      </c>
      <c r="Q21" s="21">
        <f t="shared" si="5"/>
        <v>100</v>
      </c>
      <c r="R21" s="12"/>
      <c r="S21" s="32"/>
    </row>
    <row r="22" spans="1:19" ht="31.5">
      <c r="A22" s="18" t="s">
        <v>86</v>
      </c>
      <c r="B22" s="11" t="s">
        <v>294</v>
      </c>
      <c r="C22" s="20">
        <v>128000</v>
      </c>
      <c r="D22" s="21">
        <v>128000</v>
      </c>
      <c r="E22" s="126">
        <f t="shared" si="0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4"/>
        <v>128000</v>
      </c>
      <c r="P22" s="21">
        <f t="shared" si="4"/>
        <v>128000</v>
      </c>
      <c r="Q22" s="21">
        <f t="shared" si="5"/>
        <v>100</v>
      </c>
      <c r="R22" s="12"/>
      <c r="S22" s="32"/>
    </row>
    <row r="23" spans="1:19" s="16" customFormat="1">
      <c r="A23" s="38" t="s">
        <v>6</v>
      </c>
      <c r="B23" s="10"/>
      <c r="C23" s="124">
        <f>SUM(C24:C26)</f>
        <v>735600</v>
      </c>
      <c r="D23" s="120">
        <f>SUM(D24:D26)</f>
        <v>735596.08</v>
      </c>
      <c r="E23" s="120">
        <f t="shared" si="0"/>
        <v>99.999467101685696</v>
      </c>
      <c r="F23" s="123">
        <f t="shared" ref="F23" si="7">C23*57/100</f>
        <v>419292</v>
      </c>
      <c r="G23" s="124">
        <f>SUM(G24:G26)</f>
        <v>0</v>
      </c>
      <c r="H23" s="120">
        <f>SUM(H24:H26)</f>
        <v>0</v>
      </c>
      <c r="I23" s="120">
        <v>0</v>
      </c>
      <c r="J23" s="123">
        <f t="shared" ref="J23" si="8">G23*57/100</f>
        <v>0</v>
      </c>
      <c r="K23" s="124">
        <f>SUM(K24:K26)</f>
        <v>0</v>
      </c>
      <c r="L23" s="120">
        <f>SUM(L24:L26)</f>
        <v>0</v>
      </c>
      <c r="M23" s="120">
        <v>0</v>
      </c>
      <c r="N23" s="123">
        <f t="shared" ref="N23" si="9">K23*57/100</f>
        <v>0</v>
      </c>
      <c r="O23" s="124">
        <f t="shared" si="4"/>
        <v>735600</v>
      </c>
      <c r="P23" s="120">
        <f t="shared" si="4"/>
        <v>735596.08</v>
      </c>
      <c r="Q23" s="120">
        <f t="shared" si="5"/>
        <v>99.999467101685696</v>
      </c>
      <c r="R23" s="17">
        <f t="shared" ref="R23" si="10">O23*57/100</f>
        <v>419292</v>
      </c>
      <c r="S23" s="36" t="s">
        <v>228</v>
      </c>
    </row>
    <row r="24" spans="1:19">
      <c r="A24" s="18" t="s">
        <v>59</v>
      </c>
      <c r="B24" s="11" t="s">
        <v>64</v>
      </c>
      <c r="C24" s="20">
        <v>11360</v>
      </c>
      <c r="D24" s="21">
        <v>11360</v>
      </c>
      <c r="E24" s="126">
        <f t="shared" si="0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4"/>
        <v>11360</v>
      </c>
      <c r="P24" s="21">
        <f t="shared" si="4"/>
        <v>11360</v>
      </c>
      <c r="Q24" s="21">
        <f t="shared" si="5"/>
        <v>100</v>
      </c>
      <c r="R24" s="12"/>
      <c r="S24" s="32"/>
    </row>
    <row r="25" spans="1:19">
      <c r="A25" s="18" t="s">
        <v>60</v>
      </c>
      <c r="B25" s="11" t="s">
        <v>72</v>
      </c>
      <c r="C25" s="20">
        <v>79375</v>
      </c>
      <c r="D25" s="21">
        <v>79375</v>
      </c>
      <c r="E25" s="126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4"/>
        <v>79375</v>
      </c>
      <c r="P25" s="21">
        <f t="shared" si="4"/>
        <v>79375</v>
      </c>
      <c r="Q25" s="21">
        <f t="shared" si="5"/>
        <v>100</v>
      </c>
      <c r="R25" s="12"/>
      <c r="S25" s="32"/>
    </row>
    <row r="26" spans="1:19" ht="31.5">
      <c r="A26" s="18" t="s">
        <v>61</v>
      </c>
      <c r="B26" s="11" t="s">
        <v>269</v>
      </c>
      <c r="C26" s="20">
        <v>644865</v>
      </c>
      <c r="D26" s="21">
        <v>644861.07999999996</v>
      </c>
      <c r="E26" s="126">
        <f t="shared" si="0"/>
        <v>99.999392120831487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4"/>
        <v>644865</v>
      </c>
      <c r="P26" s="21">
        <f t="shared" si="4"/>
        <v>644861.07999999996</v>
      </c>
      <c r="Q26" s="21">
        <f t="shared" si="5"/>
        <v>99.999392120831487</v>
      </c>
      <c r="R26" s="12"/>
      <c r="S26" s="32"/>
    </row>
    <row r="27" spans="1:19" s="16" customFormat="1">
      <c r="A27" s="38" t="s">
        <v>7</v>
      </c>
      <c r="B27" s="10"/>
      <c r="C27" s="124">
        <f>SUM(C28:C40)</f>
        <v>180102</v>
      </c>
      <c r="D27" s="120">
        <f>SUM(D28:D40)</f>
        <v>168618.78</v>
      </c>
      <c r="E27" s="120">
        <f t="shared" si="0"/>
        <v>93.624046373721555</v>
      </c>
      <c r="F27" s="123">
        <f t="shared" ref="F27" si="11">C27*57/100</f>
        <v>102658.14</v>
      </c>
      <c r="G27" s="124">
        <f>SUM(G28:G40)</f>
        <v>0</v>
      </c>
      <c r="H27" s="120">
        <f>SUM(H28:H40)</f>
        <v>0</v>
      </c>
      <c r="I27" s="120">
        <v>0</v>
      </c>
      <c r="J27" s="123">
        <f t="shared" ref="J27" si="12">G27*57/100</f>
        <v>0</v>
      </c>
      <c r="K27" s="124">
        <f>SUM(K28:K40)</f>
        <v>1744197</v>
      </c>
      <c r="L27" s="120">
        <f>SUM(L28:L40)</f>
        <v>1744193.19</v>
      </c>
      <c r="M27" s="120">
        <f t="shared" ref="M27:M39" si="13">L27*100/K27</f>
        <v>99.99978156137179</v>
      </c>
      <c r="N27" s="123">
        <f t="shared" ref="N27" si="14">K27*57/100</f>
        <v>994192.29</v>
      </c>
      <c r="O27" s="124">
        <f t="shared" si="4"/>
        <v>1924299</v>
      </c>
      <c r="P27" s="120">
        <f t="shared" si="4"/>
        <v>1912811.97</v>
      </c>
      <c r="Q27" s="120">
        <f t="shared" si="5"/>
        <v>99.403053787379193</v>
      </c>
      <c r="R27" s="17">
        <f t="shared" ref="R27" si="15">O27*57/100</f>
        <v>1096850.43</v>
      </c>
      <c r="S27" s="35"/>
    </row>
    <row r="28" spans="1:19" ht="47.25">
      <c r="A28" s="18" t="s">
        <v>59</v>
      </c>
      <c r="B28" s="19" t="s">
        <v>258</v>
      </c>
      <c r="C28" s="20">
        <v>144360</v>
      </c>
      <c r="D28" s="21">
        <v>144360</v>
      </c>
      <c r="E28" s="126">
        <f t="shared" si="0"/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4"/>
        <v>144360</v>
      </c>
      <c r="P28" s="21">
        <f t="shared" si="4"/>
        <v>144360</v>
      </c>
      <c r="Q28" s="21">
        <f t="shared" si="5"/>
        <v>100</v>
      </c>
      <c r="R28" s="12"/>
      <c r="S28" s="32"/>
    </row>
    <row r="29" spans="1:19" ht="63">
      <c r="A29" s="18" t="s">
        <v>60</v>
      </c>
      <c r="B29" s="11" t="s">
        <v>305</v>
      </c>
      <c r="C29" s="20">
        <v>0</v>
      </c>
      <c r="D29" s="21">
        <v>0</v>
      </c>
      <c r="E29" s="21">
        <v>0</v>
      </c>
      <c r="F29" s="125">
        <v>0</v>
      </c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/>
      <c r="O29" s="283">
        <f t="shared" si="4"/>
        <v>0</v>
      </c>
      <c r="P29" s="282">
        <f t="shared" si="4"/>
        <v>0</v>
      </c>
      <c r="Q29" s="282">
        <v>0</v>
      </c>
      <c r="R29" s="12"/>
      <c r="S29" s="32" t="s">
        <v>259</v>
      </c>
    </row>
    <row r="30" spans="1:19" ht="47.25">
      <c r="A30" s="18" t="s">
        <v>61</v>
      </c>
      <c r="B30" s="11" t="s">
        <v>90</v>
      </c>
      <c r="C30" s="20">
        <v>0</v>
      </c>
      <c r="D30" s="21">
        <v>0</v>
      </c>
      <c r="E30" s="21">
        <v>0</v>
      </c>
      <c r="F30" s="125">
        <v>0</v>
      </c>
      <c r="G30" s="20">
        <v>0</v>
      </c>
      <c r="H30" s="21">
        <v>0</v>
      </c>
      <c r="I30" s="21">
        <v>0</v>
      </c>
      <c r="J30" s="125">
        <v>0</v>
      </c>
      <c r="K30" s="20">
        <v>120393</v>
      </c>
      <c r="L30" s="21">
        <v>120392.24</v>
      </c>
      <c r="M30" s="21">
        <f t="shared" si="13"/>
        <v>99.999368734062614</v>
      </c>
      <c r="N30" s="125"/>
      <c r="O30" s="20">
        <f t="shared" si="4"/>
        <v>120393</v>
      </c>
      <c r="P30" s="21">
        <f t="shared" si="4"/>
        <v>120392.24</v>
      </c>
      <c r="Q30" s="21">
        <f t="shared" si="5"/>
        <v>99.999368734062614</v>
      </c>
      <c r="R30" s="12"/>
      <c r="S30" s="32"/>
    </row>
    <row r="31" spans="1:19" ht="31.5">
      <c r="A31" s="18" t="s">
        <v>78</v>
      </c>
      <c r="B31" s="11" t="s">
        <v>92</v>
      </c>
      <c r="C31" s="20">
        <v>0</v>
      </c>
      <c r="D31" s="21">
        <v>0</v>
      </c>
      <c r="E31" s="21">
        <v>0</v>
      </c>
      <c r="F31" s="125">
        <v>0</v>
      </c>
      <c r="G31" s="20">
        <v>0</v>
      </c>
      <c r="H31" s="21">
        <v>0</v>
      </c>
      <c r="I31" s="21">
        <v>0</v>
      </c>
      <c r="J31" s="125">
        <v>0</v>
      </c>
      <c r="K31" s="20">
        <v>254380</v>
      </c>
      <c r="L31" s="21">
        <v>254379.62</v>
      </c>
      <c r="M31" s="21">
        <f t="shared" si="13"/>
        <v>99.99985061718688</v>
      </c>
      <c r="N31" s="125"/>
      <c r="O31" s="20">
        <f t="shared" si="4"/>
        <v>254380</v>
      </c>
      <c r="P31" s="21">
        <f t="shared" si="4"/>
        <v>254379.62</v>
      </c>
      <c r="Q31" s="21">
        <f t="shared" si="5"/>
        <v>99.99985061718688</v>
      </c>
      <c r="R31" s="12"/>
      <c r="S31" s="32"/>
    </row>
    <row r="32" spans="1:19" ht="31.5">
      <c r="A32" s="18" t="s">
        <v>76</v>
      </c>
      <c r="B32" s="11" t="s">
        <v>91</v>
      </c>
      <c r="C32" s="20">
        <v>0</v>
      </c>
      <c r="D32" s="21">
        <v>0</v>
      </c>
      <c r="E32" s="21">
        <v>0</v>
      </c>
      <c r="F32" s="125">
        <v>0</v>
      </c>
      <c r="G32" s="20">
        <v>0</v>
      </c>
      <c r="H32" s="21">
        <v>0</v>
      </c>
      <c r="I32" s="21">
        <v>0</v>
      </c>
      <c r="J32" s="125">
        <v>0</v>
      </c>
      <c r="K32" s="20">
        <v>253114</v>
      </c>
      <c r="L32" s="21">
        <v>253113.58</v>
      </c>
      <c r="M32" s="21">
        <f t="shared" si="13"/>
        <v>99.999834066863158</v>
      </c>
      <c r="N32" s="125"/>
      <c r="O32" s="20">
        <f t="shared" si="4"/>
        <v>253114</v>
      </c>
      <c r="P32" s="21">
        <f t="shared" si="4"/>
        <v>253113.58</v>
      </c>
      <c r="Q32" s="21">
        <f t="shared" si="5"/>
        <v>99.999834066863158</v>
      </c>
      <c r="R32" s="12"/>
      <c r="S32" s="32"/>
    </row>
    <row r="33" spans="1:19" ht="63">
      <c r="A33" s="18" t="s">
        <v>77</v>
      </c>
      <c r="B33" s="11" t="s">
        <v>93</v>
      </c>
      <c r="C33" s="20">
        <v>0</v>
      </c>
      <c r="D33" s="21">
        <v>0</v>
      </c>
      <c r="E33" s="21">
        <v>0</v>
      </c>
      <c r="F33" s="125">
        <v>0</v>
      </c>
      <c r="G33" s="20">
        <v>0</v>
      </c>
      <c r="H33" s="21">
        <v>0</v>
      </c>
      <c r="I33" s="21">
        <v>0</v>
      </c>
      <c r="J33" s="125">
        <v>0</v>
      </c>
      <c r="K33" s="20">
        <v>254249</v>
      </c>
      <c r="L33" s="21">
        <v>254248.51</v>
      </c>
      <c r="M33" s="21">
        <f t="shared" si="13"/>
        <v>99.999807275544839</v>
      </c>
      <c r="N33" s="125"/>
      <c r="O33" s="20">
        <f t="shared" si="4"/>
        <v>254249</v>
      </c>
      <c r="P33" s="21">
        <f t="shared" si="4"/>
        <v>254248.51</v>
      </c>
      <c r="Q33" s="21">
        <f t="shared" si="5"/>
        <v>99.999807275544839</v>
      </c>
      <c r="R33" s="12"/>
      <c r="S33" s="32"/>
    </row>
    <row r="34" spans="1:19">
      <c r="A34" s="18" t="s">
        <v>79</v>
      </c>
      <c r="B34" s="11" t="s">
        <v>98</v>
      </c>
      <c r="C34" s="20">
        <v>0</v>
      </c>
      <c r="D34" s="21">
        <v>0</v>
      </c>
      <c r="E34" s="21">
        <v>0</v>
      </c>
      <c r="F34" s="125">
        <v>0</v>
      </c>
      <c r="G34" s="20">
        <v>0</v>
      </c>
      <c r="H34" s="21">
        <v>0</v>
      </c>
      <c r="I34" s="21">
        <v>0</v>
      </c>
      <c r="J34" s="125">
        <v>0</v>
      </c>
      <c r="K34" s="20">
        <v>198663</v>
      </c>
      <c r="L34" s="21">
        <v>198662.15</v>
      </c>
      <c r="M34" s="21">
        <f t="shared" si="13"/>
        <v>99.999572139754264</v>
      </c>
      <c r="N34" s="125"/>
      <c r="O34" s="20">
        <f t="shared" si="4"/>
        <v>198663</v>
      </c>
      <c r="P34" s="21">
        <f t="shared" si="4"/>
        <v>198662.15</v>
      </c>
      <c r="Q34" s="21">
        <f t="shared" si="5"/>
        <v>99.999572139754264</v>
      </c>
      <c r="R34" s="12"/>
      <c r="S34" s="32"/>
    </row>
    <row r="35" spans="1:19">
      <c r="A35" s="18" t="s">
        <v>80</v>
      </c>
      <c r="B35" s="19" t="s">
        <v>94</v>
      </c>
      <c r="C35" s="20">
        <v>0</v>
      </c>
      <c r="D35" s="21">
        <v>0</v>
      </c>
      <c r="E35" s="21">
        <v>0</v>
      </c>
      <c r="F35" s="125">
        <v>0</v>
      </c>
      <c r="G35" s="20">
        <v>0</v>
      </c>
      <c r="H35" s="21">
        <v>0</v>
      </c>
      <c r="I35" s="21">
        <v>0</v>
      </c>
      <c r="J35" s="125">
        <v>0</v>
      </c>
      <c r="K35" s="20">
        <v>251846</v>
      </c>
      <c r="L35" s="21">
        <v>251845.85</v>
      </c>
      <c r="M35" s="21">
        <f t="shared" si="13"/>
        <v>99.999940439792567</v>
      </c>
      <c r="N35" s="125"/>
      <c r="O35" s="20">
        <f t="shared" si="4"/>
        <v>251846</v>
      </c>
      <c r="P35" s="21">
        <f t="shared" si="4"/>
        <v>251845.85</v>
      </c>
      <c r="Q35" s="21">
        <f t="shared" si="5"/>
        <v>99.999940439792567</v>
      </c>
      <c r="R35" s="12"/>
      <c r="S35" s="32"/>
    </row>
    <row r="36" spans="1:19">
      <c r="A36" s="18" t="s">
        <v>81</v>
      </c>
      <c r="B36" s="11" t="s">
        <v>95</v>
      </c>
      <c r="C36" s="20">
        <v>0</v>
      </c>
      <c r="D36" s="21">
        <v>0</v>
      </c>
      <c r="E36" s="21">
        <v>0</v>
      </c>
      <c r="F36" s="125">
        <v>0</v>
      </c>
      <c r="G36" s="20">
        <v>0</v>
      </c>
      <c r="H36" s="21">
        <v>0</v>
      </c>
      <c r="I36" s="21">
        <v>0</v>
      </c>
      <c r="J36" s="125">
        <v>0</v>
      </c>
      <c r="K36" s="20">
        <v>119015</v>
      </c>
      <c r="L36" s="21">
        <v>119014.56</v>
      </c>
      <c r="M36" s="21">
        <f t="shared" si="13"/>
        <v>99.999630298701845</v>
      </c>
      <c r="N36" s="125"/>
      <c r="O36" s="20">
        <f t="shared" si="4"/>
        <v>119015</v>
      </c>
      <c r="P36" s="21">
        <f t="shared" si="4"/>
        <v>119014.56</v>
      </c>
      <c r="Q36" s="21">
        <f t="shared" si="5"/>
        <v>99.999630298701845</v>
      </c>
      <c r="R36" s="12"/>
      <c r="S36" s="32"/>
    </row>
    <row r="37" spans="1:19" ht="31.5">
      <c r="A37" s="18" t="s">
        <v>82</v>
      </c>
      <c r="B37" s="11" t="s">
        <v>96</v>
      </c>
      <c r="C37" s="20">
        <v>0</v>
      </c>
      <c r="D37" s="21">
        <v>0</v>
      </c>
      <c r="E37" s="21">
        <v>0</v>
      </c>
      <c r="F37" s="125">
        <v>0</v>
      </c>
      <c r="G37" s="20">
        <v>0</v>
      </c>
      <c r="H37" s="21">
        <v>0</v>
      </c>
      <c r="I37" s="21">
        <v>0</v>
      </c>
      <c r="J37" s="125">
        <v>0</v>
      </c>
      <c r="K37" s="20">
        <v>208537</v>
      </c>
      <c r="L37" s="21">
        <v>208536.68</v>
      </c>
      <c r="M37" s="21">
        <f t="shared" si="13"/>
        <v>99.999846550012705</v>
      </c>
      <c r="N37" s="125"/>
      <c r="O37" s="20">
        <f t="shared" si="4"/>
        <v>208537</v>
      </c>
      <c r="P37" s="21">
        <f t="shared" si="4"/>
        <v>208536.68</v>
      </c>
      <c r="Q37" s="21">
        <f t="shared" si="5"/>
        <v>99.999846550012705</v>
      </c>
      <c r="R37" s="12"/>
      <c r="S37" s="32" t="s">
        <v>260</v>
      </c>
    </row>
    <row r="38" spans="1:19" ht="31.5">
      <c r="A38" s="18" t="s">
        <v>83</v>
      </c>
      <c r="B38" s="11" t="s">
        <v>300</v>
      </c>
      <c r="C38" s="20"/>
      <c r="D38" s="21"/>
      <c r="E38" s="21"/>
      <c r="F38" s="125"/>
      <c r="G38" s="20"/>
      <c r="H38" s="21"/>
      <c r="I38" s="21"/>
      <c r="J38" s="125"/>
      <c r="K38" s="20">
        <v>9000</v>
      </c>
      <c r="L38" s="21">
        <v>9000</v>
      </c>
      <c r="M38" s="21">
        <f t="shared" si="13"/>
        <v>100</v>
      </c>
      <c r="N38" s="125"/>
      <c r="O38" s="20"/>
      <c r="P38" s="21"/>
      <c r="Q38" s="21"/>
      <c r="R38" s="12"/>
      <c r="S38" s="32"/>
    </row>
    <row r="39" spans="1:19" ht="31.5">
      <c r="A39" s="18" t="s">
        <v>84</v>
      </c>
      <c r="B39" s="11" t="s">
        <v>301</v>
      </c>
      <c r="C39" s="20"/>
      <c r="D39" s="21"/>
      <c r="E39" s="21"/>
      <c r="F39" s="125"/>
      <c r="G39" s="20"/>
      <c r="H39" s="21"/>
      <c r="I39" s="21"/>
      <c r="J39" s="125"/>
      <c r="K39" s="20">
        <v>75000</v>
      </c>
      <c r="L39" s="21">
        <v>75000</v>
      </c>
      <c r="M39" s="21">
        <f t="shared" si="13"/>
        <v>100</v>
      </c>
      <c r="N39" s="125"/>
      <c r="O39" s="20"/>
      <c r="P39" s="21"/>
      <c r="Q39" s="21"/>
      <c r="R39" s="12"/>
      <c r="S39" s="32"/>
    </row>
    <row r="40" spans="1:19">
      <c r="A40" s="18" t="s">
        <v>85</v>
      </c>
      <c r="B40" s="11" t="s">
        <v>97</v>
      </c>
      <c r="C40" s="20">
        <v>35742</v>
      </c>
      <c r="D40" s="21">
        <v>24258.78</v>
      </c>
      <c r="E40" s="126">
        <f t="shared" si="0"/>
        <v>67.871915393654518</v>
      </c>
      <c r="F40" s="125"/>
      <c r="G40" s="20">
        <v>0</v>
      </c>
      <c r="H40" s="21">
        <v>0</v>
      </c>
      <c r="I40" s="21">
        <v>0</v>
      </c>
      <c r="J40" s="125">
        <v>0</v>
      </c>
      <c r="K40" s="20">
        <v>0</v>
      </c>
      <c r="L40" s="21">
        <v>0</v>
      </c>
      <c r="M40" s="21">
        <v>0</v>
      </c>
      <c r="N40" s="125">
        <v>0</v>
      </c>
      <c r="O40" s="20">
        <f t="shared" si="4"/>
        <v>35742</v>
      </c>
      <c r="P40" s="21">
        <f t="shared" si="4"/>
        <v>24258.78</v>
      </c>
      <c r="Q40" s="21">
        <f t="shared" si="5"/>
        <v>67.871915393654518</v>
      </c>
      <c r="R40" s="12"/>
      <c r="S40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9"/>
  <sheetViews>
    <sheetView topLeftCell="A4" zoomScale="110" zoomScaleNormal="110" workbookViewId="0">
      <pane xSplit="2" ySplit="4" topLeftCell="C21" activePane="bottomRight" state="frozen"/>
      <selection activeCell="B23" sqref="B23"/>
      <selection pane="topRight" activeCell="B23" sqref="B23"/>
      <selection pane="bottomLeft" activeCell="B23" sqref="B23"/>
      <selection pane="bottomRight" activeCell="K19" sqref="K19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9</v>
      </c>
      <c r="B8" s="10"/>
      <c r="C8" s="124">
        <f>SUM(C9:C19)</f>
        <v>1440091</v>
      </c>
      <c r="D8" s="120">
        <f>SUM(D9:D19)</f>
        <v>1440042.83</v>
      </c>
      <c r="E8" s="120">
        <f t="shared" ref="E8:E14" si="0">D8*100/C8</f>
        <v>99.996655072491947</v>
      </c>
      <c r="F8" s="123">
        <f t="shared" ref="F8" si="1">C8*57/100</f>
        <v>820851.87</v>
      </c>
      <c r="G8" s="124">
        <f>SUM(G9:G19)</f>
        <v>0</v>
      </c>
      <c r="H8" s="120">
        <f>SUM(H9:H19)</f>
        <v>0</v>
      </c>
      <c r="I8" s="120">
        <v>0</v>
      </c>
      <c r="J8" s="123">
        <f t="shared" ref="J8" si="2">G8*57/100</f>
        <v>0</v>
      </c>
      <c r="K8" s="124">
        <f>SUM(K9:K19)</f>
        <v>2217740.34</v>
      </c>
      <c r="L8" s="120">
        <f>SUM(L9:L19)</f>
        <v>1926554.16</v>
      </c>
      <c r="M8" s="120">
        <f>L8*100/K8</f>
        <v>86.870140983231607</v>
      </c>
      <c r="N8" s="123">
        <f t="shared" ref="N8" si="3">K8*57/100</f>
        <v>1264111.9938000001</v>
      </c>
      <c r="O8" s="124">
        <f t="shared" ref="O8:O24" si="4">C8+G8+K8</f>
        <v>3657831.34</v>
      </c>
      <c r="P8" s="120">
        <f t="shared" ref="P8:P24" si="5">D8+H8+L8</f>
        <v>3366596.99</v>
      </c>
      <c r="Q8" s="120">
        <f t="shared" ref="Q8:Q23" si="6">P8*100/O8</f>
        <v>92.038059633443908</v>
      </c>
      <c r="R8" s="17">
        <f t="shared" ref="R8" si="7">O8*57/100</f>
        <v>2084963.8637999999</v>
      </c>
      <c r="S8" s="36" t="s">
        <v>228</v>
      </c>
    </row>
    <row r="9" spans="1:20">
      <c r="A9" s="18" t="s">
        <v>59</v>
      </c>
      <c r="B9" s="11" t="s">
        <v>64</v>
      </c>
      <c r="C9" s="20">
        <v>16500</v>
      </c>
      <c r="D9" s="21">
        <v>16460</v>
      </c>
      <c r="E9" s="21">
        <f t="shared" si="0"/>
        <v>99.757575757575751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4"/>
        <v>16500</v>
      </c>
      <c r="P9" s="21">
        <f t="shared" si="5"/>
        <v>16460</v>
      </c>
      <c r="Q9" s="21">
        <f t="shared" si="6"/>
        <v>99.757575757575751</v>
      </c>
      <c r="R9" s="12"/>
      <c r="S9" s="32"/>
    </row>
    <row r="10" spans="1:20">
      <c r="A10" s="18" t="s">
        <v>60</v>
      </c>
      <c r="B10" s="11" t="s">
        <v>72</v>
      </c>
      <c r="C10" s="20">
        <v>0</v>
      </c>
      <c r="D10" s="21">
        <v>0</v>
      </c>
      <c r="E10" s="21">
        <v>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4"/>
        <v>0</v>
      </c>
      <c r="P10" s="21">
        <f t="shared" si="5"/>
        <v>0</v>
      </c>
      <c r="Q10" s="21">
        <v>0</v>
      </c>
      <c r="R10" s="12"/>
      <c r="S10" s="32"/>
    </row>
    <row r="11" spans="1:20" ht="31.5">
      <c r="A11" s="18" t="s">
        <v>60</v>
      </c>
      <c r="B11" s="24" t="s">
        <v>106</v>
      </c>
      <c r="C11" s="20">
        <v>49911</v>
      </c>
      <c r="D11" s="21">
        <v>49910.33</v>
      </c>
      <c r="E11" s="21">
        <f t="shared" si="0"/>
        <v>99.998657610546772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4"/>
        <v>49911</v>
      </c>
      <c r="P11" s="21">
        <f t="shared" si="5"/>
        <v>49910.33</v>
      </c>
      <c r="Q11" s="21">
        <f t="shared" si="6"/>
        <v>99.998657610546772</v>
      </c>
      <c r="R11" s="12"/>
      <c r="S11" s="32"/>
    </row>
    <row r="12" spans="1:20" ht="31.5">
      <c r="A12" s="18" t="s">
        <v>61</v>
      </c>
      <c r="B12" s="304" t="s">
        <v>105</v>
      </c>
      <c r="C12" s="20">
        <v>128470</v>
      </c>
      <c r="D12" s="21">
        <v>128470</v>
      </c>
      <c r="E12" s="21">
        <f t="shared" si="0"/>
        <v>100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4"/>
        <v>128470</v>
      </c>
      <c r="P12" s="21">
        <f t="shared" si="5"/>
        <v>128470</v>
      </c>
      <c r="Q12" s="21">
        <f t="shared" si="6"/>
        <v>100</v>
      </c>
      <c r="R12" s="12"/>
      <c r="S12" s="32"/>
    </row>
    <row r="13" spans="1:20" ht="31.5">
      <c r="A13" s="18" t="s">
        <v>78</v>
      </c>
      <c r="B13" s="24" t="s">
        <v>107</v>
      </c>
      <c r="C13" s="20">
        <v>99300</v>
      </c>
      <c r="D13" s="21">
        <v>99292.7</v>
      </c>
      <c r="E13" s="21">
        <f t="shared" si="0"/>
        <v>99.992648539778443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4"/>
        <v>99300</v>
      </c>
      <c r="P13" s="21">
        <f t="shared" si="5"/>
        <v>99292.7</v>
      </c>
      <c r="Q13" s="21">
        <f t="shared" si="6"/>
        <v>99.992648539778443</v>
      </c>
      <c r="R13" s="12"/>
      <c r="S13" s="32"/>
    </row>
    <row r="14" spans="1:20" ht="31.5">
      <c r="A14" s="18" t="s">
        <v>76</v>
      </c>
      <c r="B14" s="11" t="s">
        <v>108</v>
      </c>
      <c r="C14" s="20">
        <v>1145910</v>
      </c>
      <c r="D14" s="21">
        <v>1145909.8</v>
      </c>
      <c r="E14" s="21">
        <f t="shared" si="0"/>
        <v>99.999982546622334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4"/>
        <v>1145910</v>
      </c>
      <c r="P14" s="21">
        <f t="shared" si="5"/>
        <v>1145909.8</v>
      </c>
      <c r="Q14" s="21">
        <f t="shared" si="6"/>
        <v>99.999982546622334</v>
      </c>
      <c r="R14" s="12"/>
      <c r="S14" s="32"/>
    </row>
    <row r="15" spans="1:20" ht="31.5">
      <c r="A15" s="18" t="s">
        <v>77</v>
      </c>
      <c r="B15" s="11" t="s">
        <v>109</v>
      </c>
      <c r="C15" s="20">
        <v>0</v>
      </c>
      <c r="D15" s="21">
        <v>0</v>
      </c>
      <c r="E15" s="21">
        <v>0</v>
      </c>
      <c r="F15" s="125">
        <v>0</v>
      </c>
      <c r="G15" s="20">
        <v>0</v>
      </c>
      <c r="H15" s="21">
        <v>0</v>
      </c>
      <c r="I15" s="21">
        <v>0</v>
      </c>
      <c r="J15" s="125">
        <v>0</v>
      </c>
      <c r="K15" s="20">
        <v>610000</v>
      </c>
      <c r="L15" s="21">
        <v>569472.24</v>
      </c>
      <c r="M15" s="21">
        <f>L15*100/K15</f>
        <v>93.356104918032784</v>
      </c>
      <c r="N15" s="125"/>
      <c r="O15" s="20">
        <f t="shared" si="4"/>
        <v>610000</v>
      </c>
      <c r="P15" s="21">
        <f>D15+H15+L15</f>
        <v>569472.24</v>
      </c>
      <c r="Q15" s="21">
        <f t="shared" si="6"/>
        <v>93.356104918032784</v>
      </c>
      <c r="R15" s="12"/>
      <c r="S15" s="32"/>
    </row>
    <row r="16" spans="1:20" ht="31.5">
      <c r="A16" s="18" t="s">
        <v>79</v>
      </c>
      <c r="B16" s="304" t="s">
        <v>270</v>
      </c>
      <c r="C16" s="20">
        <v>0</v>
      </c>
      <c r="D16" s="21">
        <v>0</v>
      </c>
      <c r="E16" s="21">
        <v>0</v>
      </c>
      <c r="F16" s="125">
        <v>0</v>
      </c>
      <c r="G16" s="20">
        <v>0</v>
      </c>
      <c r="H16" s="21">
        <v>0</v>
      </c>
      <c r="I16" s="21">
        <v>0</v>
      </c>
      <c r="J16" s="125">
        <v>0</v>
      </c>
      <c r="K16" s="20">
        <v>458000</v>
      </c>
      <c r="L16" s="21">
        <v>319700.53000000003</v>
      </c>
      <c r="M16" s="21">
        <f>L16*100/K16</f>
        <v>69.803609170305691</v>
      </c>
      <c r="N16" s="125"/>
      <c r="O16" s="20">
        <f t="shared" si="4"/>
        <v>458000</v>
      </c>
      <c r="P16" s="21">
        <f t="shared" si="5"/>
        <v>319700.53000000003</v>
      </c>
      <c r="Q16" s="21">
        <f t="shared" si="6"/>
        <v>69.803609170305691</v>
      </c>
      <c r="R16" s="12"/>
      <c r="S16" s="32"/>
    </row>
    <row r="17" spans="1:19" ht="31.5">
      <c r="A17" s="18" t="s">
        <v>80</v>
      </c>
      <c r="B17" s="304" t="s">
        <v>110</v>
      </c>
      <c r="C17" s="20">
        <v>0</v>
      </c>
      <c r="D17" s="21">
        <v>0</v>
      </c>
      <c r="E17" s="21">
        <v>0</v>
      </c>
      <c r="F17" s="125">
        <v>0</v>
      </c>
      <c r="G17" s="20">
        <v>0</v>
      </c>
      <c r="H17" s="21">
        <v>0</v>
      </c>
      <c r="I17" s="21">
        <v>0</v>
      </c>
      <c r="J17" s="125">
        <v>0</v>
      </c>
      <c r="K17" s="20">
        <v>270740.34000000003</v>
      </c>
      <c r="L17" s="21">
        <v>268977.91999999998</v>
      </c>
      <c r="M17" s="21">
        <f>L17*100/K17</f>
        <v>99.349036792965535</v>
      </c>
      <c r="N17" s="125"/>
      <c r="O17" s="20">
        <f t="shared" si="4"/>
        <v>270740.34000000003</v>
      </c>
      <c r="P17" s="21">
        <f t="shared" si="5"/>
        <v>268977.91999999998</v>
      </c>
      <c r="Q17" s="21">
        <f t="shared" si="6"/>
        <v>99.349036792965535</v>
      </c>
      <c r="R17" s="12"/>
      <c r="S17" s="32"/>
    </row>
    <row r="18" spans="1:19" ht="47.25">
      <c r="A18" s="18" t="s">
        <v>81</v>
      </c>
      <c r="B18" s="24" t="s">
        <v>111</v>
      </c>
      <c r="C18" s="20">
        <v>0</v>
      </c>
      <c r="D18" s="21">
        <v>0</v>
      </c>
      <c r="E18" s="21">
        <v>0</v>
      </c>
      <c r="F18" s="125">
        <v>0</v>
      </c>
      <c r="G18" s="20">
        <v>0</v>
      </c>
      <c r="H18" s="21">
        <v>0</v>
      </c>
      <c r="I18" s="21">
        <v>0</v>
      </c>
      <c r="J18" s="125">
        <v>0</v>
      </c>
      <c r="K18" s="20">
        <v>295000</v>
      </c>
      <c r="L18" s="21">
        <v>220930.02</v>
      </c>
      <c r="M18" s="21">
        <f>L18*100/K18</f>
        <v>74.891532203389829</v>
      </c>
      <c r="N18" s="125"/>
      <c r="O18" s="20">
        <f t="shared" si="4"/>
        <v>295000</v>
      </c>
      <c r="P18" s="21">
        <f t="shared" si="5"/>
        <v>220930.02</v>
      </c>
      <c r="Q18" s="21">
        <f t="shared" si="6"/>
        <v>74.891532203389829</v>
      </c>
      <c r="R18" s="12"/>
      <c r="S18" s="32"/>
    </row>
    <row r="19" spans="1:19" ht="31.5">
      <c r="A19" s="18" t="s">
        <v>82</v>
      </c>
      <c r="B19" s="304" t="s">
        <v>112</v>
      </c>
      <c r="C19" s="20">
        <v>0</v>
      </c>
      <c r="D19" s="21">
        <v>0</v>
      </c>
      <c r="E19" s="126">
        <v>0</v>
      </c>
      <c r="F19" s="125">
        <v>0</v>
      </c>
      <c r="G19" s="20">
        <v>0</v>
      </c>
      <c r="H19" s="21">
        <v>0</v>
      </c>
      <c r="I19" s="21">
        <v>0</v>
      </c>
      <c r="J19" s="125">
        <v>0</v>
      </c>
      <c r="K19" s="20">
        <v>584000</v>
      </c>
      <c r="L19" s="21">
        <v>547473.44999999995</v>
      </c>
      <c r="M19" s="21">
        <f>L19*100/K19</f>
        <v>93.74545376712328</v>
      </c>
      <c r="N19" s="125"/>
      <c r="O19" s="20">
        <f t="shared" si="4"/>
        <v>584000</v>
      </c>
      <c r="P19" s="21">
        <f t="shared" si="5"/>
        <v>547473.44999999995</v>
      </c>
      <c r="Q19" s="21">
        <f t="shared" si="6"/>
        <v>93.74545376712328</v>
      </c>
      <c r="R19" s="12"/>
      <c r="S19" s="32"/>
    </row>
    <row r="20" spans="1:19" s="16" customFormat="1">
      <c r="A20" s="38" t="s">
        <v>10</v>
      </c>
      <c r="B20" s="10"/>
      <c r="C20" s="124">
        <f>SUM(C21:C25)</f>
        <v>3245179</v>
      </c>
      <c r="D20" s="120">
        <f>SUM(D21:D25)</f>
        <v>3235662.31</v>
      </c>
      <c r="E20" s="120">
        <f t="shared" ref="E20:E27" si="8">D20*100/C20</f>
        <v>99.706743757432179</v>
      </c>
      <c r="F20" s="123">
        <f t="shared" ref="F20" si="9">C20*57/100</f>
        <v>1849752.03</v>
      </c>
      <c r="G20" s="124">
        <f>SUM(G21:G24)</f>
        <v>0</v>
      </c>
      <c r="H20" s="120">
        <f>SUM(H21:H24)</f>
        <v>0</v>
      </c>
      <c r="I20" s="120">
        <v>0</v>
      </c>
      <c r="J20" s="123">
        <f t="shared" ref="J20" si="10">G20*57/100</f>
        <v>0</v>
      </c>
      <c r="K20" s="124">
        <f>SUM(K21:K24)</f>
        <v>0</v>
      </c>
      <c r="L20" s="120">
        <f>SUM(L21:L24)</f>
        <v>0</v>
      </c>
      <c r="M20" s="120">
        <v>0</v>
      </c>
      <c r="N20" s="123">
        <f t="shared" ref="N20" si="11">K20*57/100</f>
        <v>0</v>
      </c>
      <c r="O20" s="124">
        <f t="shared" si="4"/>
        <v>3245179</v>
      </c>
      <c r="P20" s="120">
        <f t="shared" si="5"/>
        <v>3235662.31</v>
      </c>
      <c r="Q20" s="120">
        <f t="shared" si="6"/>
        <v>99.706743757432179</v>
      </c>
      <c r="R20" s="17">
        <f t="shared" ref="R20" si="12">O20*57/100</f>
        <v>1849752.03</v>
      </c>
      <c r="S20" s="36" t="s">
        <v>228</v>
      </c>
    </row>
    <row r="21" spans="1:19">
      <c r="A21" s="18" t="s">
        <v>59</v>
      </c>
      <c r="B21" s="11" t="s">
        <v>113</v>
      </c>
      <c r="C21" s="20">
        <v>93524</v>
      </c>
      <c r="D21" s="21">
        <v>118393.4</v>
      </c>
      <c r="E21" s="21">
        <f t="shared" si="8"/>
        <v>126.59146315384287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4"/>
        <v>93524</v>
      </c>
      <c r="P21" s="21">
        <f t="shared" si="5"/>
        <v>118393.4</v>
      </c>
      <c r="Q21" s="21">
        <f t="shared" si="6"/>
        <v>126.59146315384287</v>
      </c>
      <c r="R21" s="12"/>
      <c r="S21" s="32"/>
    </row>
    <row r="22" spans="1:19">
      <c r="A22" s="18" t="s">
        <v>60</v>
      </c>
      <c r="B22" s="11" t="s">
        <v>71</v>
      </c>
      <c r="C22" s="20">
        <v>244875</v>
      </c>
      <c r="D22" s="21">
        <v>244875</v>
      </c>
      <c r="E22" s="21">
        <f t="shared" si="8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4"/>
        <v>244875</v>
      </c>
      <c r="P22" s="21">
        <f t="shared" si="5"/>
        <v>244875</v>
      </c>
      <c r="Q22" s="21">
        <f t="shared" si="6"/>
        <v>100</v>
      </c>
      <c r="R22" s="12"/>
      <c r="S22" s="32"/>
    </row>
    <row r="23" spans="1:19" ht="47.25">
      <c r="A23" s="18" t="s">
        <v>61</v>
      </c>
      <c r="B23" s="24" t="s">
        <v>117</v>
      </c>
      <c r="C23" s="20">
        <v>568780</v>
      </c>
      <c r="D23" s="21">
        <v>568779.6</v>
      </c>
      <c r="E23" s="21">
        <f t="shared" si="8"/>
        <v>99.999929674039166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4"/>
        <v>568780</v>
      </c>
      <c r="P23" s="21">
        <f t="shared" si="5"/>
        <v>568779.6</v>
      </c>
      <c r="Q23" s="21">
        <f t="shared" si="6"/>
        <v>99.999929674039166</v>
      </c>
      <c r="R23" s="12"/>
      <c r="S23" s="32"/>
    </row>
    <row r="24" spans="1:19">
      <c r="A24" s="18" t="s">
        <v>78</v>
      </c>
      <c r="B24" s="11" t="s">
        <v>97</v>
      </c>
      <c r="C24" s="20">
        <v>2167000</v>
      </c>
      <c r="D24" s="21">
        <v>2133614.31</v>
      </c>
      <c r="E24" s="21">
        <f t="shared" si="8"/>
        <v>98.459359021688968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4"/>
        <v>2167000</v>
      </c>
      <c r="P24" s="21">
        <f t="shared" si="5"/>
        <v>2133614.31</v>
      </c>
      <c r="Q24" s="21">
        <f t="shared" ref="Q24:Q29" si="13">P24*100/O24</f>
        <v>98.459359021688968</v>
      </c>
      <c r="R24" s="12"/>
      <c r="S24" s="32"/>
    </row>
    <row r="25" spans="1:19">
      <c r="A25" s="18" t="s">
        <v>76</v>
      </c>
      <c r="B25" s="11" t="s">
        <v>73</v>
      </c>
      <c r="C25" s="20">
        <v>171000</v>
      </c>
      <c r="D25" s="21">
        <v>170000</v>
      </c>
      <c r="E25" s="21">
        <f t="shared" si="8"/>
        <v>99.415204678362571</v>
      </c>
      <c r="F25" s="125"/>
      <c r="G25" s="20"/>
      <c r="H25" s="21"/>
      <c r="I25" s="21"/>
      <c r="J25" s="125"/>
      <c r="K25" s="20"/>
      <c r="L25" s="21"/>
      <c r="M25" s="21"/>
      <c r="N25" s="125"/>
      <c r="O25" s="20"/>
      <c r="P25" s="21"/>
      <c r="Q25" s="21"/>
      <c r="R25" s="12"/>
      <c r="S25" s="32"/>
    </row>
    <row r="26" spans="1:19" s="16" customFormat="1">
      <c r="A26" s="38" t="s">
        <v>11</v>
      </c>
      <c r="B26" s="10"/>
      <c r="C26" s="124">
        <f>SUM(C27:C29)</f>
        <v>3207656.51</v>
      </c>
      <c r="D26" s="120">
        <f>SUM(D27:D29)</f>
        <v>3207656.51</v>
      </c>
      <c r="E26" s="120">
        <f t="shared" si="8"/>
        <v>100</v>
      </c>
      <c r="F26" s="123">
        <f t="shared" ref="F26" si="14">C26*57/100</f>
        <v>1828364.2106999999</v>
      </c>
      <c r="G26" s="124">
        <f>SUM(G27:G29)</f>
        <v>0</v>
      </c>
      <c r="H26" s="120">
        <f>SUM(H27:H29)</f>
        <v>0</v>
      </c>
      <c r="I26" s="120">
        <v>0</v>
      </c>
      <c r="J26" s="123">
        <f t="shared" ref="J26" si="15">G26*57/100</f>
        <v>0</v>
      </c>
      <c r="K26" s="124">
        <f>SUM(K27:K29)</f>
        <v>0</v>
      </c>
      <c r="L26" s="120">
        <f>SUM(L27:L29)</f>
        <v>0</v>
      </c>
      <c r="M26" s="120">
        <v>0</v>
      </c>
      <c r="N26" s="123">
        <f t="shared" ref="N26" si="16">K26*57/100</f>
        <v>0</v>
      </c>
      <c r="O26" s="124">
        <f t="shared" ref="O26:P29" si="17">C26+G26+K26</f>
        <v>3207656.51</v>
      </c>
      <c r="P26" s="120">
        <f t="shared" si="17"/>
        <v>3207656.51</v>
      </c>
      <c r="Q26" s="120">
        <f t="shared" si="13"/>
        <v>100</v>
      </c>
      <c r="R26" s="17">
        <f t="shared" ref="R26" si="18">O26*57/100</f>
        <v>1828364.2106999999</v>
      </c>
      <c r="S26" s="36" t="s">
        <v>228</v>
      </c>
    </row>
    <row r="27" spans="1:19">
      <c r="A27" s="18" t="s">
        <v>59</v>
      </c>
      <c r="B27" s="11" t="s">
        <v>119</v>
      </c>
      <c r="C27" s="20">
        <v>200000</v>
      </c>
      <c r="D27" s="21">
        <v>200000</v>
      </c>
      <c r="E27" s="21">
        <f t="shared" si="8"/>
        <v>100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17"/>
        <v>200000</v>
      </c>
      <c r="P27" s="21">
        <f t="shared" si="17"/>
        <v>200000</v>
      </c>
      <c r="Q27" s="21">
        <f t="shared" si="13"/>
        <v>100</v>
      </c>
      <c r="R27" s="12"/>
      <c r="S27" s="32"/>
    </row>
    <row r="28" spans="1:19">
      <c r="A28" s="18" t="s">
        <v>60</v>
      </c>
      <c r="B28" s="11" t="s">
        <v>122</v>
      </c>
      <c r="C28" s="20">
        <v>2859375</v>
      </c>
      <c r="D28" s="21">
        <v>2859375</v>
      </c>
      <c r="E28" s="21">
        <f t="shared" ref="E28:E29" si="19">D28*100/C28</f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17"/>
        <v>2859375</v>
      </c>
      <c r="P28" s="21">
        <f t="shared" si="17"/>
        <v>2859375</v>
      </c>
      <c r="Q28" s="21">
        <f t="shared" si="13"/>
        <v>100</v>
      </c>
      <c r="R28" s="12"/>
      <c r="S28" s="32"/>
    </row>
    <row r="29" spans="1:19">
      <c r="A29" s="18" t="s">
        <v>61</v>
      </c>
      <c r="B29" s="11" t="s">
        <v>97</v>
      </c>
      <c r="C29" s="20">
        <v>148281.51</v>
      </c>
      <c r="D29" s="21">
        <v>148281.51</v>
      </c>
      <c r="E29" s="21">
        <f t="shared" si="19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17"/>
        <v>148281.51</v>
      </c>
      <c r="P29" s="21">
        <f t="shared" si="17"/>
        <v>148281.51</v>
      </c>
      <c r="Q29" s="21">
        <f t="shared" si="13"/>
        <v>100</v>
      </c>
      <c r="R29" s="12"/>
      <c r="S29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7"/>
  <sheetViews>
    <sheetView topLeftCell="A4" zoomScale="110" zoomScaleNormal="110" workbookViewId="0">
      <pane xSplit="2" ySplit="4" topLeftCell="C8" activePane="bottomRight" state="frozen"/>
      <selection activeCell="B23" sqref="B23"/>
      <selection pane="topRight" activeCell="B23" sqref="B23"/>
      <selection pane="bottomLeft" activeCell="B23" sqref="B23"/>
      <selection pane="bottomRight" activeCell="Q20" sqref="Q20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36</v>
      </c>
      <c r="B8" s="10"/>
      <c r="C8" s="124">
        <f>SUM(C9:C13)</f>
        <v>1078182.8999999999</v>
      </c>
      <c r="D8" s="120">
        <f>SUM(D9:D13)</f>
        <v>1073941.1499999999</v>
      </c>
      <c r="E8" s="120">
        <f t="shared" ref="E8:E37" si="0">D8*100/C8</f>
        <v>99.606583447019972</v>
      </c>
      <c r="F8" s="123">
        <f t="shared" ref="F8" si="1">C8*57/100</f>
        <v>614564.25300000003</v>
      </c>
      <c r="G8" s="124">
        <f>SUM(G9:G13)</f>
        <v>0</v>
      </c>
      <c r="H8" s="120">
        <f>SUM(H9:H13)</f>
        <v>0</v>
      </c>
      <c r="I8" s="120">
        <v>0</v>
      </c>
      <c r="J8" s="123">
        <f t="shared" ref="J8" si="2">G8*57/100</f>
        <v>0</v>
      </c>
      <c r="K8" s="124">
        <f>SUM(K9:K13)</f>
        <v>0</v>
      </c>
      <c r="L8" s="120">
        <f>SUM(L9:L13)</f>
        <v>0</v>
      </c>
      <c r="M8" s="120">
        <v>0</v>
      </c>
      <c r="N8" s="123">
        <f t="shared" ref="N8" si="3">K8*57/100</f>
        <v>0</v>
      </c>
      <c r="O8" s="124">
        <f t="shared" ref="O8:P10" si="4">C8+G8+K8</f>
        <v>1078182.8999999999</v>
      </c>
      <c r="P8" s="120">
        <f t="shared" si="4"/>
        <v>1073941.1499999999</v>
      </c>
      <c r="Q8" s="120">
        <f t="shared" ref="Q8:Q37" si="5">P8*100/O8</f>
        <v>99.606583447019972</v>
      </c>
      <c r="R8" s="17">
        <f t="shared" ref="R8" si="6">O8*57/100</f>
        <v>614564.25300000003</v>
      </c>
      <c r="S8" s="36" t="s">
        <v>228</v>
      </c>
    </row>
    <row r="9" spans="1:20">
      <c r="A9" s="18" t="s">
        <v>59</v>
      </c>
      <c r="B9" s="11" t="s">
        <v>64</v>
      </c>
      <c r="C9" s="20">
        <v>10000</v>
      </c>
      <c r="D9" s="21">
        <v>10000</v>
      </c>
      <c r="E9" s="21">
        <f t="shared" si="0"/>
        <v>100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4"/>
        <v>10000</v>
      </c>
      <c r="P9" s="21">
        <f t="shared" si="4"/>
        <v>10000</v>
      </c>
      <c r="Q9" s="21">
        <f t="shared" si="5"/>
        <v>100</v>
      </c>
      <c r="R9" s="12"/>
      <c r="S9" s="32"/>
    </row>
    <row r="10" spans="1:20">
      <c r="A10" s="18" t="s">
        <v>60</v>
      </c>
      <c r="B10" s="11" t="s">
        <v>123</v>
      </c>
      <c r="C10" s="20">
        <v>1326</v>
      </c>
      <c r="D10" s="21">
        <v>1326</v>
      </c>
      <c r="E10" s="21">
        <f t="shared" si="0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4"/>
        <v>1326</v>
      </c>
      <c r="P10" s="21">
        <f t="shared" si="4"/>
        <v>1326</v>
      </c>
      <c r="Q10" s="21">
        <f t="shared" si="5"/>
        <v>100</v>
      </c>
      <c r="R10" s="12"/>
      <c r="S10" s="32"/>
    </row>
    <row r="11" spans="1:20">
      <c r="A11" s="18" t="s">
        <v>61</v>
      </c>
      <c r="B11" s="11" t="s">
        <v>122</v>
      </c>
      <c r="C11" s="20">
        <v>493125</v>
      </c>
      <c r="D11" s="21">
        <v>493125</v>
      </c>
      <c r="E11" s="21">
        <f t="shared" si="0"/>
        <v>100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ref="O11:P37" si="7">C11+G11+K11</f>
        <v>493125</v>
      </c>
      <c r="P11" s="21">
        <f t="shared" si="7"/>
        <v>493125</v>
      </c>
      <c r="Q11" s="21">
        <f t="shared" si="5"/>
        <v>100</v>
      </c>
      <c r="R11" s="12"/>
      <c r="S11" s="32"/>
    </row>
    <row r="12" spans="1:20">
      <c r="A12" s="18" t="s">
        <v>78</v>
      </c>
      <c r="B12" s="11" t="s">
        <v>97</v>
      </c>
      <c r="C12" s="20">
        <v>517731.9</v>
      </c>
      <c r="D12" s="21">
        <v>515790.15</v>
      </c>
      <c r="E12" s="21">
        <f t="shared" si="0"/>
        <v>99.624950674277557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7"/>
        <v>517731.9</v>
      </c>
      <c r="P12" s="21">
        <f t="shared" si="7"/>
        <v>515790.15</v>
      </c>
      <c r="Q12" s="21">
        <f t="shared" si="5"/>
        <v>99.624950674277557</v>
      </c>
      <c r="R12" s="12"/>
      <c r="S12" s="32"/>
    </row>
    <row r="13" spans="1:20">
      <c r="A13" s="18" t="s">
        <v>76</v>
      </c>
      <c r="B13" s="11" t="s">
        <v>73</v>
      </c>
      <c r="C13" s="20">
        <v>56000</v>
      </c>
      <c r="D13" s="21">
        <v>53700</v>
      </c>
      <c r="E13" s="21">
        <f t="shared" si="0"/>
        <v>95.892857142857139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7"/>
        <v>56000</v>
      </c>
      <c r="P13" s="21">
        <f t="shared" si="7"/>
        <v>53700</v>
      </c>
      <c r="Q13" s="21">
        <f t="shared" si="5"/>
        <v>95.892857142857139</v>
      </c>
      <c r="R13" s="12"/>
      <c r="S13" s="32"/>
    </row>
    <row r="14" spans="1:20" s="16" customFormat="1">
      <c r="A14" s="38" t="s">
        <v>35</v>
      </c>
      <c r="B14" s="10"/>
      <c r="C14" s="124">
        <f>SUM(C15:C19)</f>
        <v>2944072.08</v>
      </c>
      <c r="D14" s="120">
        <f>SUM(D15:D19)</f>
        <v>2907513.17</v>
      </c>
      <c r="E14" s="120">
        <f t="shared" si="0"/>
        <v>98.758219601742894</v>
      </c>
      <c r="F14" s="123">
        <f t="shared" ref="F14" si="8">C14*57/100</f>
        <v>1678121.0856000001</v>
      </c>
      <c r="G14" s="124">
        <f>SUM(G15:G19)</f>
        <v>0</v>
      </c>
      <c r="H14" s="120">
        <f>SUM(H15:H19)</f>
        <v>0</v>
      </c>
      <c r="I14" s="120">
        <v>0</v>
      </c>
      <c r="J14" s="123">
        <f t="shared" ref="J14" si="9">G14*57/100</f>
        <v>0</v>
      </c>
      <c r="K14" s="124">
        <f>SUM(K15:K19)</f>
        <v>0</v>
      </c>
      <c r="L14" s="120">
        <f>SUM(L15:L19)</f>
        <v>0</v>
      </c>
      <c r="M14" s="120">
        <v>0</v>
      </c>
      <c r="N14" s="123">
        <f t="shared" ref="N14" si="10">K14*57/100</f>
        <v>0</v>
      </c>
      <c r="O14" s="124">
        <f t="shared" si="7"/>
        <v>2944072.08</v>
      </c>
      <c r="P14" s="120">
        <f t="shared" si="7"/>
        <v>2907513.17</v>
      </c>
      <c r="Q14" s="120">
        <f t="shared" si="5"/>
        <v>98.758219601742894</v>
      </c>
      <c r="R14" s="17">
        <f t="shared" ref="R14" si="11">O14*57/100</f>
        <v>1678121.0856000001</v>
      </c>
      <c r="S14" s="35"/>
    </row>
    <row r="15" spans="1:20">
      <c r="A15" s="18" t="s">
        <v>59</v>
      </c>
      <c r="B15" s="11" t="s">
        <v>64</v>
      </c>
      <c r="C15" s="20">
        <v>30000</v>
      </c>
      <c r="D15" s="21">
        <v>29980</v>
      </c>
      <c r="E15" s="21">
        <f t="shared" si="0"/>
        <v>99.933333333333337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7"/>
        <v>30000</v>
      </c>
      <c r="P15" s="21">
        <f t="shared" si="7"/>
        <v>29980</v>
      </c>
      <c r="Q15" s="21">
        <f t="shared" si="5"/>
        <v>99.933333333333337</v>
      </c>
      <c r="R15" s="12"/>
      <c r="S15" s="32"/>
    </row>
    <row r="16" spans="1:20">
      <c r="A16" s="18" t="s">
        <v>60</v>
      </c>
      <c r="B16" s="11" t="s">
        <v>123</v>
      </c>
      <c r="C16" s="20">
        <v>42352.08</v>
      </c>
      <c r="D16" s="21">
        <v>42352.08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7"/>
        <v>42352.08</v>
      </c>
      <c r="P16" s="21">
        <f t="shared" si="7"/>
        <v>42352.08</v>
      </c>
      <c r="Q16" s="21">
        <f t="shared" si="5"/>
        <v>100</v>
      </c>
      <c r="R16" s="12"/>
      <c r="S16" s="32"/>
    </row>
    <row r="17" spans="1:19">
      <c r="A17" s="18" t="s">
        <v>61</v>
      </c>
      <c r="B17" s="11" t="s">
        <v>122</v>
      </c>
      <c r="C17" s="20">
        <v>810000</v>
      </c>
      <c r="D17" s="21">
        <v>810000</v>
      </c>
      <c r="E17" s="21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7"/>
        <v>810000</v>
      </c>
      <c r="P17" s="21">
        <f t="shared" si="7"/>
        <v>810000</v>
      </c>
      <c r="Q17" s="21">
        <f t="shared" si="5"/>
        <v>100</v>
      </c>
      <c r="R17" s="12"/>
      <c r="S17" s="32"/>
    </row>
    <row r="18" spans="1:19">
      <c r="A18" s="18" t="s">
        <v>78</v>
      </c>
      <c r="B18" s="11" t="s">
        <v>97</v>
      </c>
      <c r="C18" s="20">
        <v>1943420</v>
      </c>
      <c r="D18" s="21">
        <v>1940481.09</v>
      </c>
      <c r="E18" s="21">
        <f t="shared" si="0"/>
        <v>99.848776383900542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7"/>
        <v>1943420</v>
      </c>
      <c r="P18" s="21">
        <f t="shared" si="7"/>
        <v>1940481.09</v>
      </c>
      <c r="Q18" s="21">
        <f t="shared" si="5"/>
        <v>99.848776383900542</v>
      </c>
      <c r="R18" s="12"/>
      <c r="S18" s="32"/>
    </row>
    <row r="19" spans="1:19">
      <c r="A19" s="18" t="s">
        <v>76</v>
      </c>
      <c r="B19" s="11" t="s">
        <v>124</v>
      </c>
      <c r="C19" s="20">
        <v>118300</v>
      </c>
      <c r="D19" s="21">
        <v>84700</v>
      </c>
      <c r="E19" s="21">
        <f t="shared" si="0"/>
        <v>71.597633136094672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7"/>
        <v>118300</v>
      </c>
      <c r="P19" s="21">
        <f t="shared" si="7"/>
        <v>84700</v>
      </c>
      <c r="Q19" s="21">
        <f t="shared" si="5"/>
        <v>71.597633136094672</v>
      </c>
      <c r="R19" s="12"/>
      <c r="S19" s="32"/>
    </row>
    <row r="20" spans="1:19" s="16" customFormat="1">
      <c r="A20" s="38" t="s">
        <v>34</v>
      </c>
      <c r="B20" s="10"/>
      <c r="C20" s="124">
        <f>SUM(C21:C25)</f>
        <v>2101888.5499999998</v>
      </c>
      <c r="D20" s="120">
        <f>SUM(D21:D25)</f>
        <v>2104166.75</v>
      </c>
      <c r="E20" s="120">
        <f t="shared" si="0"/>
        <v>100.10838823970948</v>
      </c>
      <c r="F20" s="123">
        <f t="shared" ref="F20" si="12">C20*57/100</f>
        <v>1198076.4734999998</v>
      </c>
      <c r="G20" s="124">
        <f>SUM(G21:G25)</f>
        <v>0</v>
      </c>
      <c r="H20" s="120">
        <f>SUM(H21:H25)</f>
        <v>0</v>
      </c>
      <c r="I20" s="120">
        <v>0</v>
      </c>
      <c r="J20" s="123">
        <f t="shared" ref="J20" si="13">G20*57/100</f>
        <v>0</v>
      </c>
      <c r="K20" s="124">
        <f>SUM(K21:K25)</f>
        <v>0</v>
      </c>
      <c r="L20" s="120">
        <f>SUM(L21:L25)</f>
        <v>0</v>
      </c>
      <c r="M20" s="120">
        <v>0</v>
      </c>
      <c r="N20" s="123">
        <f t="shared" ref="N20" si="14">K20*57/100</f>
        <v>0</v>
      </c>
      <c r="O20" s="124">
        <f t="shared" si="7"/>
        <v>2101888.5499999998</v>
      </c>
      <c r="P20" s="120">
        <f t="shared" si="7"/>
        <v>2104166.75</v>
      </c>
      <c r="Q20" s="120">
        <f t="shared" si="5"/>
        <v>100.10838823970948</v>
      </c>
      <c r="R20" s="17">
        <f t="shared" ref="R20" si="15">O20*57/100</f>
        <v>1198076.4734999998</v>
      </c>
      <c r="S20" s="35"/>
    </row>
    <row r="21" spans="1:19">
      <c r="A21" s="18" t="s">
        <v>59</v>
      </c>
      <c r="B21" s="11" t="s">
        <v>64</v>
      </c>
      <c r="C21" s="20">
        <v>20810</v>
      </c>
      <c r="D21" s="21">
        <v>20810</v>
      </c>
      <c r="E21" s="21">
        <f t="shared" si="0"/>
        <v>100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7"/>
        <v>20810</v>
      </c>
      <c r="P21" s="21">
        <f t="shared" si="7"/>
        <v>20810</v>
      </c>
      <c r="Q21" s="21">
        <f t="shared" si="5"/>
        <v>100</v>
      </c>
      <c r="R21" s="12"/>
      <c r="S21" s="32"/>
    </row>
    <row r="22" spans="1:19">
      <c r="A22" s="18" t="s">
        <v>60</v>
      </c>
      <c r="B22" s="11" t="s">
        <v>113</v>
      </c>
      <c r="C22" s="20">
        <v>37215</v>
      </c>
      <c r="D22" s="21">
        <v>37215</v>
      </c>
      <c r="E22" s="21">
        <f t="shared" si="0"/>
        <v>100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7"/>
        <v>37215</v>
      </c>
      <c r="P22" s="21">
        <f t="shared" si="7"/>
        <v>37215</v>
      </c>
      <c r="Q22" s="21">
        <f t="shared" si="5"/>
        <v>100</v>
      </c>
      <c r="R22" s="12"/>
      <c r="S22" s="32"/>
    </row>
    <row r="23" spans="1:19">
      <c r="A23" s="18" t="s">
        <v>61</v>
      </c>
      <c r="B23" s="11" t="s">
        <v>122</v>
      </c>
      <c r="C23" s="20">
        <v>1249500</v>
      </c>
      <c r="D23" s="21">
        <v>1249500</v>
      </c>
      <c r="E23" s="21">
        <f t="shared" si="0"/>
        <v>100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7"/>
        <v>1249500</v>
      </c>
      <c r="P23" s="21">
        <f t="shared" si="7"/>
        <v>1249500</v>
      </c>
      <c r="Q23" s="21">
        <f t="shared" si="5"/>
        <v>100</v>
      </c>
      <c r="R23" s="12"/>
      <c r="S23" s="32"/>
    </row>
    <row r="24" spans="1:19">
      <c r="A24" s="18" t="s">
        <v>78</v>
      </c>
      <c r="B24" s="11" t="s">
        <v>97</v>
      </c>
      <c r="C24" s="20">
        <v>730963.55</v>
      </c>
      <c r="D24" s="21">
        <v>733241.75</v>
      </c>
      <c r="E24" s="21">
        <f t="shared" si="0"/>
        <v>100.31167080766201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7"/>
        <v>730963.55</v>
      </c>
      <c r="P24" s="21">
        <f t="shared" si="7"/>
        <v>733241.75</v>
      </c>
      <c r="Q24" s="21">
        <f t="shared" si="5"/>
        <v>100.31167080766201</v>
      </c>
      <c r="R24" s="12"/>
      <c r="S24" s="32"/>
    </row>
    <row r="25" spans="1:19">
      <c r="A25" s="18" t="s">
        <v>76</v>
      </c>
      <c r="B25" s="11" t="s">
        <v>124</v>
      </c>
      <c r="C25" s="20">
        <v>63400</v>
      </c>
      <c r="D25" s="21">
        <v>63400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7"/>
        <v>63400</v>
      </c>
      <c r="P25" s="21">
        <f t="shared" si="7"/>
        <v>63400</v>
      </c>
      <c r="Q25" s="21">
        <f t="shared" si="5"/>
        <v>100</v>
      </c>
      <c r="R25" s="12"/>
      <c r="S25" s="32"/>
    </row>
    <row r="26" spans="1:19" s="16" customFormat="1">
      <c r="A26" s="38" t="s">
        <v>33</v>
      </c>
      <c r="B26" s="10"/>
      <c r="C26" s="124">
        <f>SUM(C27:C31)</f>
        <v>2018853</v>
      </c>
      <c r="D26" s="120">
        <f>SUM(D27:D31)</f>
        <v>2010518.6400000001</v>
      </c>
      <c r="E26" s="120">
        <f t="shared" si="0"/>
        <v>99.587173508918184</v>
      </c>
      <c r="F26" s="123">
        <f t="shared" ref="F26" si="16">C26*57/100</f>
        <v>1150746.21</v>
      </c>
      <c r="G26" s="124">
        <f>SUM(G27:G31)</f>
        <v>0</v>
      </c>
      <c r="H26" s="120">
        <f>SUM(H27:H31)</f>
        <v>0</v>
      </c>
      <c r="I26" s="120">
        <v>0</v>
      </c>
      <c r="J26" s="123">
        <f t="shared" ref="J26" si="17">G26*57/100</f>
        <v>0</v>
      </c>
      <c r="K26" s="124">
        <f>SUM(K27:K31)</f>
        <v>0</v>
      </c>
      <c r="L26" s="120">
        <f>SUM(L27:L31)</f>
        <v>0</v>
      </c>
      <c r="M26" s="120">
        <v>0</v>
      </c>
      <c r="N26" s="123">
        <f t="shared" ref="N26" si="18">K26*57/100</f>
        <v>0</v>
      </c>
      <c r="O26" s="124">
        <f t="shared" si="7"/>
        <v>2018853</v>
      </c>
      <c r="P26" s="120">
        <f t="shared" si="7"/>
        <v>2010518.6400000001</v>
      </c>
      <c r="Q26" s="120">
        <f t="shared" si="5"/>
        <v>99.587173508918184</v>
      </c>
      <c r="R26" s="17">
        <f t="shared" ref="R26" si="19">O26*57/100</f>
        <v>1150746.21</v>
      </c>
      <c r="S26" s="35"/>
    </row>
    <row r="27" spans="1:19">
      <c r="A27" s="18" t="s">
        <v>59</v>
      </c>
      <c r="B27" s="11" t="s">
        <v>64</v>
      </c>
      <c r="C27" s="20">
        <v>20000</v>
      </c>
      <c r="D27" s="21">
        <v>19960</v>
      </c>
      <c r="E27" s="21">
        <f t="shared" si="0"/>
        <v>99.8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7"/>
        <v>20000</v>
      </c>
      <c r="P27" s="21">
        <f t="shared" si="7"/>
        <v>19960</v>
      </c>
      <c r="Q27" s="21">
        <f t="shared" si="5"/>
        <v>99.8</v>
      </c>
      <c r="R27" s="12"/>
      <c r="S27" s="32"/>
    </row>
    <row r="28" spans="1:19">
      <c r="A28" s="18" t="s">
        <v>60</v>
      </c>
      <c r="B28" s="11" t="s">
        <v>113</v>
      </c>
      <c r="C28" s="20">
        <v>69953</v>
      </c>
      <c r="D28" s="21">
        <v>69953</v>
      </c>
      <c r="E28" s="21">
        <f t="shared" si="0"/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7"/>
        <v>69953</v>
      </c>
      <c r="P28" s="21">
        <f t="shared" si="7"/>
        <v>69953</v>
      </c>
      <c r="Q28" s="21">
        <f t="shared" si="5"/>
        <v>100</v>
      </c>
      <c r="R28" s="12"/>
      <c r="S28" s="32"/>
    </row>
    <row r="29" spans="1:19">
      <c r="A29" s="18" t="s">
        <v>61</v>
      </c>
      <c r="B29" s="11" t="s">
        <v>122</v>
      </c>
      <c r="C29" s="20">
        <v>790500</v>
      </c>
      <c r="D29" s="21">
        <v>790500</v>
      </c>
      <c r="E29" s="21">
        <f t="shared" si="0"/>
        <v>100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7"/>
        <v>790500</v>
      </c>
      <c r="P29" s="21">
        <f t="shared" si="7"/>
        <v>790500</v>
      </c>
      <c r="Q29" s="21">
        <f t="shared" si="5"/>
        <v>100</v>
      </c>
      <c r="R29" s="12"/>
      <c r="S29" s="32"/>
    </row>
    <row r="30" spans="1:19">
      <c r="A30" s="18" t="s">
        <v>78</v>
      </c>
      <c r="B30" s="11" t="s">
        <v>97</v>
      </c>
      <c r="C30" s="20">
        <v>897000</v>
      </c>
      <c r="D30" s="21">
        <v>888705.64</v>
      </c>
      <c r="E30" s="21">
        <f t="shared" si="0"/>
        <v>99.07532218506131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7"/>
        <v>897000</v>
      </c>
      <c r="P30" s="21">
        <f t="shared" si="7"/>
        <v>888705.64</v>
      </c>
      <c r="Q30" s="21">
        <f t="shared" si="5"/>
        <v>99.07532218506131</v>
      </c>
      <c r="R30" s="12"/>
      <c r="S30" s="32"/>
    </row>
    <row r="31" spans="1:19">
      <c r="A31" s="18" t="s">
        <v>76</v>
      </c>
      <c r="B31" s="11" t="s">
        <v>124</v>
      </c>
      <c r="C31" s="20">
        <v>241400</v>
      </c>
      <c r="D31" s="21">
        <v>241400</v>
      </c>
      <c r="E31" s="21">
        <f t="shared" si="0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7"/>
        <v>241400</v>
      </c>
      <c r="P31" s="21">
        <f t="shared" si="7"/>
        <v>241400</v>
      </c>
      <c r="Q31" s="21">
        <f t="shared" si="5"/>
        <v>100</v>
      </c>
      <c r="R31" s="12"/>
      <c r="S31" s="32"/>
    </row>
    <row r="32" spans="1:19" s="16" customFormat="1">
      <c r="A32" s="38" t="s">
        <v>32</v>
      </c>
      <c r="B32" s="10"/>
      <c r="C32" s="124">
        <f>SUM(C33:C37)</f>
        <v>2727476</v>
      </c>
      <c r="D32" s="120">
        <f>SUM(D33:D37)</f>
        <v>2607680.71</v>
      </c>
      <c r="E32" s="120">
        <f t="shared" si="0"/>
        <v>95.60783339615088</v>
      </c>
      <c r="F32" s="123">
        <f t="shared" ref="F32" si="20">C32*57/100</f>
        <v>1554661.32</v>
      </c>
      <c r="G32" s="124">
        <f>SUM(G33:G37)</f>
        <v>0</v>
      </c>
      <c r="H32" s="120">
        <f>SUM(H33:H37)</f>
        <v>0</v>
      </c>
      <c r="I32" s="120">
        <v>0</v>
      </c>
      <c r="J32" s="123">
        <f t="shared" ref="J32" si="21">G32*57/100</f>
        <v>0</v>
      </c>
      <c r="K32" s="124">
        <f>SUM(K33:K37)</f>
        <v>0</v>
      </c>
      <c r="L32" s="120">
        <f>SUM(L33:L37)</f>
        <v>0</v>
      </c>
      <c r="M32" s="120">
        <v>0</v>
      </c>
      <c r="N32" s="123">
        <f t="shared" ref="N32" si="22">K32*57/100</f>
        <v>0</v>
      </c>
      <c r="O32" s="124">
        <f>C32+G32+K32</f>
        <v>2727476</v>
      </c>
      <c r="P32" s="120">
        <f t="shared" si="7"/>
        <v>2607680.71</v>
      </c>
      <c r="Q32" s="120">
        <f t="shared" si="5"/>
        <v>95.60783339615088</v>
      </c>
      <c r="R32" s="17">
        <f t="shared" ref="R32" si="23">O32*57/100</f>
        <v>1554661.32</v>
      </c>
      <c r="S32" s="35"/>
    </row>
    <row r="33" spans="1:19">
      <c r="A33" s="18" t="s">
        <v>59</v>
      </c>
      <c r="B33" s="11" t="s">
        <v>64</v>
      </c>
      <c r="C33" s="20">
        <v>19870</v>
      </c>
      <c r="D33" s="21">
        <v>19870</v>
      </c>
      <c r="E33" s="21">
        <f t="shared" si="0"/>
        <v>100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7"/>
        <v>19870</v>
      </c>
      <c r="P33" s="21">
        <f t="shared" si="7"/>
        <v>19870</v>
      </c>
      <c r="Q33" s="21">
        <f t="shared" si="5"/>
        <v>100</v>
      </c>
      <c r="R33" s="12"/>
      <c r="S33" s="32"/>
    </row>
    <row r="34" spans="1:19">
      <c r="A34" s="18" t="s">
        <v>60</v>
      </c>
      <c r="B34" s="11" t="s">
        <v>113</v>
      </c>
      <c r="C34" s="20">
        <v>4432</v>
      </c>
      <c r="D34" s="21">
        <v>4432</v>
      </c>
      <c r="E34" s="21">
        <f t="shared" si="0"/>
        <v>100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7"/>
        <v>4432</v>
      </c>
      <c r="P34" s="21">
        <f t="shared" si="7"/>
        <v>4432</v>
      </c>
      <c r="Q34" s="21">
        <f t="shared" si="5"/>
        <v>100</v>
      </c>
      <c r="R34" s="12"/>
      <c r="S34" s="32"/>
    </row>
    <row r="35" spans="1:19">
      <c r="A35" s="18" t="s">
        <v>61</v>
      </c>
      <c r="B35" s="11" t="s">
        <v>122</v>
      </c>
      <c r="C35" s="20">
        <v>1438125</v>
      </c>
      <c r="D35" s="21">
        <v>1438125</v>
      </c>
      <c r="E35" s="21">
        <f t="shared" si="0"/>
        <v>100</v>
      </c>
      <c r="F35" s="125"/>
      <c r="G35" s="20">
        <v>0</v>
      </c>
      <c r="H35" s="21">
        <v>0</v>
      </c>
      <c r="I35" s="21">
        <v>0</v>
      </c>
      <c r="J35" s="125">
        <v>0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7"/>
        <v>1438125</v>
      </c>
      <c r="P35" s="21">
        <f t="shared" si="7"/>
        <v>1438125</v>
      </c>
      <c r="Q35" s="21">
        <f t="shared" si="5"/>
        <v>100</v>
      </c>
      <c r="R35" s="12"/>
      <c r="S35" s="32"/>
    </row>
    <row r="36" spans="1:19">
      <c r="A36" s="18" t="s">
        <v>78</v>
      </c>
      <c r="B36" s="11" t="s">
        <v>97</v>
      </c>
      <c r="C36" s="20">
        <v>1183649</v>
      </c>
      <c r="D36" s="21">
        <v>1067353.71</v>
      </c>
      <c r="E36" s="21">
        <f t="shared" si="0"/>
        <v>90.174849976640033</v>
      </c>
      <c r="F36" s="125"/>
      <c r="G36" s="20">
        <v>0</v>
      </c>
      <c r="H36" s="21">
        <v>0</v>
      </c>
      <c r="I36" s="21">
        <v>0</v>
      </c>
      <c r="J36" s="125">
        <v>0</v>
      </c>
      <c r="K36" s="20">
        <v>0</v>
      </c>
      <c r="L36" s="21">
        <v>0</v>
      </c>
      <c r="M36" s="21">
        <v>0</v>
      </c>
      <c r="N36" s="125">
        <v>0</v>
      </c>
      <c r="O36" s="20">
        <f t="shared" si="7"/>
        <v>1183649</v>
      </c>
      <c r="P36" s="21">
        <f t="shared" si="7"/>
        <v>1067353.71</v>
      </c>
      <c r="Q36" s="21">
        <f t="shared" si="5"/>
        <v>90.174849976640033</v>
      </c>
      <c r="R36" s="12"/>
      <c r="S36" s="32"/>
    </row>
    <row r="37" spans="1:19">
      <c r="A37" s="18" t="s">
        <v>76</v>
      </c>
      <c r="B37" s="11" t="s">
        <v>124</v>
      </c>
      <c r="C37" s="20">
        <v>81400</v>
      </c>
      <c r="D37" s="21">
        <v>77900</v>
      </c>
      <c r="E37" s="21">
        <f t="shared" si="0"/>
        <v>95.700245700245702</v>
      </c>
      <c r="F37" s="125"/>
      <c r="G37" s="20">
        <v>0</v>
      </c>
      <c r="H37" s="21">
        <v>0</v>
      </c>
      <c r="I37" s="21">
        <v>0</v>
      </c>
      <c r="J37" s="125">
        <v>0</v>
      </c>
      <c r="K37" s="20">
        <v>0</v>
      </c>
      <c r="L37" s="21">
        <v>0</v>
      </c>
      <c r="M37" s="21">
        <v>0</v>
      </c>
      <c r="N37" s="125">
        <v>0</v>
      </c>
      <c r="O37" s="20">
        <f t="shared" si="7"/>
        <v>81400</v>
      </c>
      <c r="P37" s="21">
        <f t="shared" si="7"/>
        <v>77900</v>
      </c>
      <c r="Q37" s="21">
        <f t="shared" si="5"/>
        <v>95.700245700245702</v>
      </c>
      <c r="R37" s="12"/>
      <c r="S37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9"/>
  <sheetViews>
    <sheetView topLeftCell="A4" zoomScale="110" zoomScaleNormal="110" workbookViewId="0">
      <pane xSplit="2" ySplit="4" topLeftCell="C35" activePane="bottomRight" state="frozen"/>
      <selection activeCell="B23" sqref="B23"/>
      <selection pane="topRight" activeCell="B23" sqref="B23"/>
      <selection pane="bottomLeft" activeCell="B23" sqref="B23"/>
      <selection pane="bottomRight" activeCell="K39" sqref="K39:L39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12</v>
      </c>
      <c r="B8" s="10"/>
      <c r="C8" s="124">
        <f>SUM(C9:C39)</f>
        <v>7437337.7199999997</v>
      </c>
      <c r="D8" s="120">
        <f>SUM(D9:D39)</f>
        <v>7396901.8100000005</v>
      </c>
      <c r="E8" s="120">
        <f t="shared" ref="E8:E36" si="0">D8*100/C8</f>
        <v>99.456312036345182</v>
      </c>
      <c r="F8" s="123">
        <f t="shared" ref="F8" si="1">C8*57/100</f>
        <v>4239282.5003999993</v>
      </c>
      <c r="G8" s="124">
        <f>SUM(G9:G39)</f>
        <v>31500</v>
      </c>
      <c r="H8" s="120">
        <f>SUM(H9:H39)</f>
        <v>31500</v>
      </c>
      <c r="I8" s="120">
        <f t="shared" ref="I8:I38" si="2">H8*100/G8</f>
        <v>100</v>
      </c>
      <c r="J8" s="123">
        <f t="shared" ref="J8" si="3">G8*57/100</f>
        <v>17955</v>
      </c>
      <c r="K8" s="124">
        <f>SUM(K9:K39)</f>
        <v>99265</v>
      </c>
      <c r="L8" s="120">
        <f>SUM(L9:L39)</f>
        <v>96235.4</v>
      </c>
      <c r="M8" s="120">
        <f t="shared" ref="M8:M39" si="4">L8*100/K8</f>
        <v>96.947967561577599</v>
      </c>
      <c r="N8" s="123">
        <f t="shared" ref="N8" si="5">K8*57/100</f>
        <v>56581.05</v>
      </c>
      <c r="O8" s="124">
        <f t="shared" ref="O8:P39" si="6">C8+G8+K8</f>
        <v>7568102.7199999997</v>
      </c>
      <c r="P8" s="120">
        <f t="shared" si="6"/>
        <v>7524637.2100000009</v>
      </c>
      <c r="Q8" s="120">
        <f t="shared" ref="Q8:Q37" si="7">P8*100/O8</f>
        <v>99.425674946441546</v>
      </c>
      <c r="R8" s="17">
        <f t="shared" ref="R8" si="8">O8*57/100</f>
        <v>4313818.5504000001</v>
      </c>
      <c r="S8" s="35"/>
    </row>
    <row r="9" spans="1:20">
      <c r="A9" s="18" t="s">
        <v>59</v>
      </c>
      <c r="B9" s="11" t="s">
        <v>125</v>
      </c>
      <c r="C9" s="20">
        <v>1010274</v>
      </c>
      <c r="D9" s="21">
        <v>1008703</v>
      </c>
      <c r="E9" s="21">
        <f t="shared" si="0"/>
        <v>99.844497631335656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1010274</v>
      </c>
      <c r="P9" s="21">
        <f t="shared" si="6"/>
        <v>1008703</v>
      </c>
      <c r="Q9" s="21">
        <f t="shared" si="7"/>
        <v>99.844497631335656</v>
      </c>
      <c r="R9" s="12"/>
      <c r="S9" s="32"/>
    </row>
    <row r="10" spans="1:20">
      <c r="A10" s="18" t="s">
        <v>60</v>
      </c>
      <c r="B10" s="11" t="s">
        <v>126</v>
      </c>
      <c r="C10" s="20">
        <v>0</v>
      </c>
      <c r="D10" s="21">
        <v>0</v>
      </c>
      <c r="E10" s="21">
        <v>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0</v>
      </c>
      <c r="P10" s="21">
        <f t="shared" si="6"/>
        <v>0</v>
      </c>
      <c r="Q10" s="21">
        <v>0</v>
      </c>
      <c r="R10" s="12"/>
      <c r="S10" s="32"/>
    </row>
    <row r="11" spans="1:20">
      <c r="A11" s="18" t="s">
        <v>61</v>
      </c>
      <c r="B11" s="11" t="s">
        <v>113</v>
      </c>
      <c r="C11" s="20">
        <v>280834</v>
      </c>
      <c r="D11" s="21">
        <v>277700</v>
      </c>
      <c r="E11" s="21">
        <f t="shared" si="0"/>
        <v>98.88403825747595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280834</v>
      </c>
      <c r="P11" s="21">
        <f t="shared" si="6"/>
        <v>277700</v>
      </c>
      <c r="Q11" s="21">
        <f t="shared" si="7"/>
        <v>98.88403825747595</v>
      </c>
      <c r="R11" s="12"/>
      <c r="S11" s="32"/>
    </row>
    <row r="12" spans="1:20">
      <c r="A12" s="18" t="s">
        <v>78</v>
      </c>
      <c r="B12" s="11" t="s">
        <v>127</v>
      </c>
      <c r="C12" s="20">
        <v>15700</v>
      </c>
      <c r="D12" s="21"/>
      <c r="E12" s="21">
        <f t="shared" si="0"/>
        <v>0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15700</v>
      </c>
      <c r="P12" s="21">
        <f t="shared" si="6"/>
        <v>0</v>
      </c>
      <c r="Q12" s="21">
        <f t="shared" si="7"/>
        <v>0</v>
      </c>
      <c r="R12" s="12"/>
      <c r="S12" s="32"/>
    </row>
    <row r="13" spans="1:20" ht="31.5">
      <c r="A13" s="18" t="s">
        <v>76</v>
      </c>
      <c r="B13" s="11" t="s">
        <v>129</v>
      </c>
      <c r="C13" s="20">
        <v>42200</v>
      </c>
      <c r="D13" s="21">
        <v>42176</v>
      </c>
      <c r="E13" s="21">
        <f t="shared" si="0"/>
        <v>99.943127962085313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42200</v>
      </c>
      <c r="P13" s="21">
        <f t="shared" si="6"/>
        <v>42176</v>
      </c>
      <c r="Q13" s="21">
        <f t="shared" si="7"/>
        <v>99.943127962085313</v>
      </c>
      <c r="R13" s="12"/>
      <c r="S13" s="32"/>
    </row>
    <row r="14" spans="1:20">
      <c r="A14" s="18" t="s">
        <v>77</v>
      </c>
      <c r="B14" s="11" t="s">
        <v>130</v>
      </c>
      <c r="C14" s="20">
        <v>792000</v>
      </c>
      <c r="D14" s="21">
        <v>792000</v>
      </c>
      <c r="E14" s="21">
        <f t="shared" si="0"/>
        <v>100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si="6"/>
        <v>792000</v>
      </c>
      <c r="P14" s="21">
        <f t="shared" si="6"/>
        <v>792000</v>
      </c>
      <c r="Q14" s="21">
        <f t="shared" si="7"/>
        <v>100</v>
      </c>
      <c r="R14" s="12"/>
      <c r="S14" s="32"/>
    </row>
    <row r="15" spans="1:20">
      <c r="A15" s="18" t="s">
        <v>79</v>
      </c>
      <c r="B15" s="11" t="s">
        <v>131</v>
      </c>
      <c r="C15" s="20">
        <v>90000</v>
      </c>
      <c r="D15" s="21">
        <v>89990.97</v>
      </c>
      <c r="E15" s="21">
        <f t="shared" si="0"/>
        <v>99.98996666666666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6"/>
        <v>90000</v>
      </c>
      <c r="P15" s="21">
        <f t="shared" si="6"/>
        <v>89990.97</v>
      </c>
      <c r="Q15" s="21">
        <f t="shared" si="7"/>
        <v>99.98996666666666</v>
      </c>
      <c r="R15" s="12"/>
      <c r="S15" s="32"/>
    </row>
    <row r="16" spans="1:20">
      <c r="A16" s="18" t="s">
        <v>80</v>
      </c>
      <c r="B16" s="11" t="s">
        <v>132</v>
      </c>
      <c r="C16" s="20">
        <v>359520</v>
      </c>
      <c r="D16" s="21">
        <v>359520</v>
      </c>
      <c r="E16" s="21">
        <f t="shared" si="0"/>
        <v>100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6"/>
        <v>359520</v>
      </c>
      <c r="P16" s="21">
        <f t="shared" si="6"/>
        <v>359520</v>
      </c>
      <c r="Q16" s="21">
        <f t="shared" si="7"/>
        <v>100</v>
      </c>
      <c r="R16" s="12"/>
      <c r="S16" s="32"/>
    </row>
    <row r="17" spans="1:19">
      <c r="A17" s="18" t="s">
        <v>81</v>
      </c>
      <c r="B17" s="11" t="s">
        <v>133</v>
      </c>
      <c r="C17" s="20">
        <v>264000</v>
      </c>
      <c r="D17" s="21">
        <v>264000</v>
      </c>
      <c r="E17" s="21">
        <f t="shared" si="0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6"/>
        <v>264000</v>
      </c>
      <c r="P17" s="21">
        <f t="shared" si="6"/>
        <v>264000</v>
      </c>
      <c r="Q17" s="21">
        <f t="shared" si="7"/>
        <v>100</v>
      </c>
      <c r="R17" s="12"/>
      <c r="S17" s="32"/>
    </row>
    <row r="18" spans="1:19">
      <c r="A18" s="18" t="s">
        <v>82</v>
      </c>
      <c r="B18" s="11" t="s">
        <v>134</v>
      </c>
      <c r="C18" s="20">
        <v>499500</v>
      </c>
      <c r="D18" s="21">
        <v>499500</v>
      </c>
      <c r="E18" s="21">
        <f t="shared" si="0"/>
        <v>100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6"/>
        <v>499500</v>
      </c>
      <c r="P18" s="21">
        <f t="shared" si="6"/>
        <v>499500</v>
      </c>
      <c r="Q18" s="21">
        <f t="shared" si="7"/>
        <v>100</v>
      </c>
      <c r="R18" s="12"/>
      <c r="S18" s="32"/>
    </row>
    <row r="19" spans="1:19">
      <c r="A19" s="18"/>
      <c r="B19" s="24" t="s">
        <v>127</v>
      </c>
      <c r="C19" s="20">
        <v>15700</v>
      </c>
      <c r="D19" s="21">
        <v>15665</v>
      </c>
      <c r="E19" s="21">
        <f t="shared" si="0"/>
        <v>99.777070063694268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/>
      <c r="O19" s="20">
        <f t="shared" ref="O19" si="9">C19+G19+K19</f>
        <v>15700</v>
      </c>
      <c r="P19" s="21">
        <f t="shared" ref="P19" si="10">D19+H19+L19</f>
        <v>15665</v>
      </c>
      <c r="Q19" s="21">
        <f t="shared" ref="Q19" si="11">P19*100/O19</f>
        <v>99.777070063694268</v>
      </c>
      <c r="R19" s="12"/>
      <c r="S19" s="32"/>
    </row>
    <row r="20" spans="1:19">
      <c r="A20" s="18" t="s">
        <v>83</v>
      </c>
      <c r="B20" s="11" t="s">
        <v>135</v>
      </c>
      <c r="C20" s="20">
        <v>86000</v>
      </c>
      <c r="D20" s="21">
        <v>84374.75</v>
      </c>
      <c r="E20" s="21">
        <f t="shared" si="0"/>
        <v>98.110174418604657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6"/>
        <v>86000</v>
      </c>
      <c r="P20" s="21">
        <f t="shared" si="6"/>
        <v>84374.75</v>
      </c>
      <c r="Q20" s="21">
        <f t="shared" si="7"/>
        <v>98.110174418604657</v>
      </c>
      <c r="R20" s="12"/>
      <c r="S20" s="32"/>
    </row>
    <row r="21" spans="1:19">
      <c r="A21" s="18" t="s">
        <v>84</v>
      </c>
      <c r="B21" s="11" t="s">
        <v>136</v>
      </c>
      <c r="C21" s="20">
        <v>10000</v>
      </c>
      <c r="D21" s="21">
        <v>9202</v>
      </c>
      <c r="E21" s="21">
        <f t="shared" si="0"/>
        <v>92.02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si="6"/>
        <v>10000</v>
      </c>
      <c r="P21" s="21">
        <f t="shared" si="6"/>
        <v>9202</v>
      </c>
      <c r="Q21" s="21">
        <f t="shared" si="7"/>
        <v>92.02</v>
      </c>
      <c r="R21" s="12"/>
      <c r="S21" s="32"/>
    </row>
    <row r="22" spans="1:19">
      <c r="A22" s="18" t="s">
        <v>85</v>
      </c>
      <c r="B22" s="11" t="s">
        <v>137</v>
      </c>
      <c r="C22" s="20">
        <v>118178.8</v>
      </c>
      <c r="D22" s="21">
        <v>118194</v>
      </c>
      <c r="E22" s="21">
        <f t="shared" si="0"/>
        <v>100.01286186693383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6"/>
        <v>118178.8</v>
      </c>
      <c r="P22" s="21">
        <f t="shared" si="6"/>
        <v>118194</v>
      </c>
      <c r="Q22" s="21">
        <f t="shared" si="7"/>
        <v>100.01286186693383</v>
      </c>
      <c r="R22" s="12"/>
      <c r="S22" s="32"/>
    </row>
    <row r="23" spans="1:19">
      <c r="A23" s="18" t="s">
        <v>86</v>
      </c>
      <c r="B23" s="11" t="s">
        <v>138</v>
      </c>
      <c r="C23" s="20">
        <v>0</v>
      </c>
      <c r="D23" s="21">
        <v>0</v>
      </c>
      <c r="E23" s="21">
        <v>0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6"/>
        <v>0</v>
      </c>
      <c r="P23" s="21">
        <f t="shared" si="6"/>
        <v>0</v>
      </c>
      <c r="Q23" s="21">
        <v>0</v>
      </c>
      <c r="R23" s="12"/>
      <c r="S23" s="32"/>
    </row>
    <row r="24" spans="1:19">
      <c r="A24" s="18" t="s">
        <v>88</v>
      </c>
      <c r="B24" s="11" t="s">
        <v>139</v>
      </c>
      <c r="C24" s="20">
        <v>5000</v>
      </c>
      <c r="D24" s="21">
        <v>4999.51</v>
      </c>
      <c r="E24" s="21">
        <f t="shared" si="0"/>
        <v>99.990200000000002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6"/>
        <v>5000</v>
      </c>
      <c r="P24" s="21">
        <f t="shared" si="6"/>
        <v>4999.51</v>
      </c>
      <c r="Q24" s="21">
        <f t="shared" si="7"/>
        <v>99.990200000000002</v>
      </c>
      <c r="R24" s="12"/>
      <c r="S24" s="32"/>
    </row>
    <row r="25" spans="1:19">
      <c r="A25" s="18" t="s">
        <v>152</v>
      </c>
      <c r="B25" s="11" t="s">
        <v>140</v>
      </c>
      <c r="C25" s="20">
        <v>70000</v>
      </c>
      <c r="D25" s="21">
        <v>70000</v>
      </c>
      <c r="E25" s="21">
        <f t="shared" si="0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6"/>
        <v>70000</v>
      </c>
      <c r="P25" s="21">
        <f t="shared" si="6"/>
        <v>70000</v>
      </c>
      <c r="Q25" s="21">
        <f t="shared" si="7"/>
        <v>100</v>
      </c>
      <c r="R25" s="12"/>
      <c r="S25" s="32"/>
    </row>
    <row r="26" spans="1:19">
      <c r="A26" s="18" t="s">
        <v>153</v>
      </c>
      <c r="B26" s="11" t="s">
        <v>141</v>
      </c>
      <c r="C26" s="20">
        <v>2000</v>
      </c>
      <c r="D26" s="21">
        <v>2000</v>
      </c>
      <c r="E26" s="21">
        <f t="shared" si="0"/>
        <v>100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6"/>
        <v>2000</v>
      </c>
      <c r="P26" s="21">
        <f t="shared" si="6"/>
        <v>2000</v>
      </c>
      <c r="Q26" s="21">
        <f t="shared" si="7"/>
        <v>100</v>
      </c>
      <c r="R26" s="12"/>
      <c r="S26" s="32"/>
    </row>
    <row r="27" spans="1:19">
      <c r="A27" s="18" t="s">
        <v>154</v>
      </c>
      <c r="B27" s="11" t="s">
        <v>142</v>
      </c>
      <c r="C27" s="20">
        <v>3500</v>
      </c>
      <c r="D27" s="21">
        <v>3424</v>
      </c>
      <c r="E27" s="21">
        <f t="shared" si="0"/>
        <v>97.828571428571422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6"/>
        <v>3500</v>
      </c>
      <c r="P27" s="21">
        <f t="shared" si="6"/>
        <v>3424</v>
      </c>
      <c r="Q27" s="21">
        <f t="shared" si="7"/>
        <v>97.828571428571422</v>
      </c>
      <c r="R27" s="12"/>
      <c r="S27" s="32"/>
    </row>
    <row r="28" spans="1:19">
      <c r="A28" s="18" t="s">
        <v>155</v>
      </c>
      <c r="B28" s="11" t="s">
        <v>143</v>
      </c>
      <c r="C28" s="20">
        <v>232261.92</v>
      </c>
      <c r="D28" s="21">
        <v>232261.92</v>
      </c>
      <c r="E28" s="21">
        <f t="shared" si="0"/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6"/>
        <v>232261.92</v>
      </c>
      <c r="P28" s="21">
        <f t="shared" si="6"/>
        <v>232261.92</v>
      </c>
      <c r="Q28" s="21">
        <f t="shared" si="7"/>
        <v>100</v>
      </c>
      <c r="R28" s="12"/>
      <c r="S28" s="32"/>
    </row>
    <row r="29" spans="1:19">
      <c r="A29" s="18" t="s">
        <v>156</v>
      </c>
      <c r="B29" s="11" t="s">
        <v>144</v>
      </c>
      <c r="C29" s="20">
        <v>9000</v>
      </c>
      <c r="D29" s="21">
        <v>8245.42</v>
      </c>
      <c r="E29" s="21">
        <f t="shared" si="0"/>
        <v>91.61577777777778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6"/>
        <v>9000</v>
      </c>
      <c r="P29" s="21">
        <f t="shared" si="6"/>
        <v>8245.42</v>
      </c>
      <c r="Q29" s="21">
        <f t="shared" si="7"/>
        <v>91.61577777777778</v>
      </c>
      <c r="R29" s="12"/>
      <c r="S29" s="32"/>
    </row>
    <row r="30" spans="1:19">
      <c r="A30" s="18" t="s">
        <v>157</v>
      </c>
      <c r="B30" s="11" t="s">
        <v>145</v>
      </c>
      <c r="C30" s="20">
        <v>22000</v>
      </c>
      <c r="D30" s="21">
        <v>19936.240000000002</v>
      </c>
      <c r="E30" s="21">
        <f t="shared" si="0"/>
        <v>90.619272727272744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6"/>
        <v>22000</v>
      </c>
      <c r="P30" s="21">
        <f t="shared" si="6"/>
        <v>19936.240000000002</v>
      </c>
      <c r="Q30" s="21">
        <f t="shared" si="7"/>
        <v>90.619272727272744</v>
      </c>
      <c r="R30" s="12"/>
      <c r="S30" s="32"/>
    </row>
    <row r="31" spans="1:19">
      <c r="A31" s="18" t="s">
        <v>158</v>
      </c>
      <c r="B31" s="11" t="s">
        <v>146</v>
      </c>
      <c r="C31" s="20">
        <v>100434</v>
      </c>
      <c r="D31" s="21">
        <v>100434</v>
      </c>
      <c r="E31" s="21">
        <f t="shared" si="0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6"/>
        <v>100434</v>
      </c>
      <c r="P31" s="21">
        <f t="shared" si="6"/>
        <v>100434</v>
      </c>
      <c r="Q31" s="21">
        <f t="shared" si="7"/>
        <v>100</v>
      </c>
      <c r="R31" s="12"/>
      <c r="S31" s="32"/>
    </row>
    <row r="32" spans="1:19">
      <c r="A32" s="18" t="s">
        <v>159</v>
      </c>
      <c r="B32" s="11" t="s">
        <v>147</v>
      </c>
      <c r="C32" s="20">
        <v>18618</v>
      </c>
      <c r="D32" s="21">
        <v>18618</v>
      </c>
      <c r="E32" s="21">
        <f t="shared" si="0"/>
        <v>100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6"/>
        <v>18618</v>
      </c>
      <c r="P32" s="21">
        <f t="shared" si="6"/>
        <v>18618</v>
      </c>
      <c r="Q32" s="21">
        <f t="shared" si="7"/>
        <v>100</v>
      </c>
      <c r="R32" s="12"/>
      <c r="S32" s="32"/>
    </row>
    <row r="33" spans="1:19">
      <c r="A33" s="18" t="s">
        <v>160</v>
      </c>
      <c r="B33" s="11" t="s">
        <v>122</v>
      </c>
      <c r="C33" s="20">
        <v>1564375</v>
      </c>
      <c r="D33" s="21">
        <v>1555875</v>
      </c>
      <c r="E33" s="21">
        <f t="shared" si="0"/>
        <v>99.456652017578904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6"/>
        <v>1564375</v>
      </c>
      <c r="P33" s="21">
        <f t="shared" si="6"/>
        <v>1555875</v>
      </c>
      <c r="Q33" s="21">
        <f t="shared" si="7"/>
        <v>99.456652017578904</v>
      </c>
      <c r="R33" s="12"/>
      <c r="S33" s="32"/>
    </row>
    <row r="34" spans="1:19">
      <c r="A34" s="18" t="s">
        <v>161</v>
      </c>
      <c r="B34" s="11" t="s">
        <v>124</v>
      </c>
      <c r="C34" s="20">
        <v>89600</v>
      </c>
      <c r="D34" s="21">
        <v>88600</v>
      </c>
      <c r="E34" s="21">
        <f t="shared" si="0"/>
        <v>98.883928571428569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6"/>
        <v>89600</v>
      </c>
      <c r="P34" s="21">
        <f t="shared" si="6"/>
        <v>88600</v>
      </c>
      <c r="Q34" s="21">
        <f t="shared" si="7"/>
        <v>98.883928571428569</v>
      </c>
      <c r="R34" s="12"/>
      <c r="S34" s="32"/>
    </row>
    <row r="35" spans="1:19" ht="31.5">
      <c r="A35" s="18" t="s">
        <v>162</v>
      </c>
      <c r="B35" s="11" t="s">
        <v>107</v>
      </c>
      <c r="C35" s="20">
        <v>86200</v>
      </c>
      <c r="D35" s="21">
        <v>86200</v>
      </c>
      <c r="E35" s="21">
        <f t="shared" si="0"/>
        <v>100</v>
      </c>
      <c r="F35" s="125"/>
      <c r="G35" s="20">
        <v>0</v>
      </c>
      <c r="H35" s="21">
        <v>0</v>
      </c>
      <c r="I35" s="21">
        <v>0</v>
      </c>
      <c r="J35" s="125">
        <v>0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6"/>
        <v>86200</v>
      </c>
      <c r="P35" s="21">
        <f t="shared" si="6"/>
        <v>86200</v>
      </c>
      <c r="Q35" s="21">
        <f t="shared" si="7"/>
        <v>100</v>
      </c>
      <c r="R35" s="12"/>
      <c r="S35" s="32"/>
    </row>
    <row r="36" spans="1:19">
      <c r="A36" s="18" t="s">
        <v>163</v>
      </c>
      <c r="B36" s="11" t="s">
        <v>150</v>
      </c>
      <c r="C36" s="20">
        <v>1650442</v>
      </c>
      <c r="D36" s="21">
        <v>1645282</v>
      </c>
      <c r="E36" s="21">
        <f t="shared" si="0"/>
        <v>99.687356477840481</v>
      </c>
      <c r="F36" s="125"/>
      <c r="G36" s="20">
        <v>0</v>
      </c>
      <c r="H36" s="21">
        <v>0</v>
      </c>
      <c r="I36" s="21">
        <v>0</v>
      </c>
      <c r="J36" s="125">
        <v>0</v>
      </c>
      <c r="K36" s="20">
        <v>0</v>
      </c>
      <c r="L36" s="21">
        <v>0</v>
      </c>
      <c r="M36" s="21">
        <v>0</v>
      </c>
      <c r="N36" s="125">
        <v>0</v>
      </c>
      <c r="O36" s="20">
        <f t="shared" si="6"/>
        <v>1650442</v>
      </c>
      <c r="P36" s="21">
        <f t="shared" si="6"/>
        <v>1645282</v>
      </c>
      <c r="Q36" s="21">
        <f t="shared" si="7"/>
        <v>99.687356477840481</v>
      </c>
      <c r="R36" s="12"/>
      <c r="S36" s="32"/>
    </row>
    <row r="37" spans="1:19">
      <c r="A37" s="18" t="s">
        <v>164</v>
      </c>
      <c r="B37" s="11" t="s">
        <v>148</v>
      </c>
      <c r="C37" s="20">
        <v>0</v>
      </c>
      <c r="D37" s="21">
        <v>0</v>
      </c>
      <c r="E37" s="21">
        <v>0</v>
      </c>
      <c r="F37" s="125">
        <v>0</v>
      </c>
      <c r="G37" s="20">
        <v>13000</v>
      </c>
      <c r="H37" s="21">
        <v>13000</v>
      </c>
      <c r="I37" s="21">
        <f t="shared" si="2"/>
        <v>100</v>
      </c>
      <c r="J37" s="125"/>
      <c r="K37" s="20">
        <v>0</v>
      </c>
      <c r="L37" s="21">
        <v>0</v>
      </c>
      <c r="M37" s="21">
        <v>0</v>
      </c>
      <c r="N37" s="125">
        <v>0</v>
      </c>
      <c r="O37" s="20">
        <f t="shared" si="6"/>
        <v>13000</v>
      </c>
      <c r="P37" s="21">
        <f t="shared" si="6"/>
        <v>13000</v>
      </c>
      <c r="Q37" s="21">
        <f t="shared" si="7"/>
        <v>100</v>
      </c>
      <c r="R37" s="12"/>
      <c r="S37" s="32"/>
    </row>
    <row r="38" spans="1:19">
      <c r="A38" s="18" t="s">
        <v>165</v>
      </c>
      <c r="B38" s="11" t="s">
        <v>149</v>
      </c>
      <c r="C38" s="20">
        <v>0</v>
      </c>
      <c r="D38" s="21">
        <v>0</v>
      </c>
      <c r="E38" s="21">
        <v>0</v>
      </c>
      <c r="F38" s="125">
        <v>0</v>
      </c>
      <c r="G38" s="20">
        <v>18500</v>
      </c>
      <c r="H38" s="21">
        <v>18500</v>
      </c>
      <c r="I38" s="21">
        <f t="shared" si="2"/>
        <v>100</v>
      </c>
      <c r="J38" s="125"/>
      <c r="K38" s="20">
        <v>0</v>
      </c>
      <c r="L38" s="21">
        <v>0</v>
      </c>
      <c r="M38" s="21">
        <v>0</v>
      </c>
      <c r="N38" s="125">
        <v>0</v>
      </c>
      <c r="O38" s="20">
        <f t="shared" si="6"/>
        <v>18500</v>
      </c>
      <c r="P38" s="21">
        <f t="shared" si="6"/>
        <v>18500</v>
      </c>
      <c r="Q38" s="21">
        <f t="shared" ref="Q38:Q39" si="12">P38*100/O38</f>
        <v>100</v>
      </c>
      <c r="R38" s="12"/>
      <c r="S38" s="32"/>
    </row>
    <row r="39" spans="1:19" ht="31.5">
      <c r="A39" s="18" t="s">
        <v>166</v>
      </c>
      <c r="B39" s="11" t="s">
        <v>151</v>
      </c>
      <c r="C39" s="20">
        <v>0</v>
      </c>
      <c r="D39" s="21">
        <v>0</v>
      </c>
      <c r="E39" s="21">
        <v>0</v>
      </c>
      <c r="F39" s="125">
        <v>0</v>
      </c>
      <c r="G39" s="20">
        <v>0</v>
      </c>
      <c r="H39" s="21">
        <v>0</v>
      </c>
      <c r="I39" s="21">
        <v>0</v>
      </c>
      <c r="J39" s="125">
        <v>0</v>
      </c>
      <c r="K39" s="20">
        <v>99265</v>
      </c>
      <c r="L39" s="21">
        <v>96235.4</v>
      </c>
      <c r="M39" s="21">
        <f t="shared" si="4"/>
        <v>96.947967561577599</v>
      </c>
      <c r="N39" s="125"/>
      <c r="O39" s="20">
        <f t="shared" si="6"/>
        <v>99265</v>
      </c>
      <c r="P39" s="21">
        <f t="shared" si="6"/>
        <v>96235.4</v>
      </c>
      <c r="Q39" s="21">
        <f t="shared" si="12"/>
        <v>96.947967561577599</v>
      </c>
      <c r="R39" s="12"/>
      <c r="S39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8"/>
  <sheetViews>
    <sheetView topLeftCell="A4" zoomScale="110" zoomScaleNormal="110" workbookViewId="0">
      <pane xSplit="2" ySplit="4" topLeftCell="C37" activePane="bottomRight" state="frozen"/>
      <selection activeCell="B23" sqref="B23"/>
      <selection pane="topRight" activeCell="B23" sqref="B23"/>
      <selection pane="bottomLeft" activeCell="B23" sqref="B23"/>
      <selection pane="bottomRight" activeCell="K38" sqref="K38:L38"/>
    </sheetView>
  </sheetViews>
  <sheetFormatPr defaultRowHeight="15.75"/>
  <cols>
    <col min="1" max="1" width="3.375" style="40" customWidth="1"/>
    <col min="2" max="2" width="36.25" style="13" customWidth="1"/>
    <col min="3" max="3" width="11.5" style="28" bestFit="1" customWidth="1"/>
    <col min="4" max="4" width="11.875" style="28" customWidth="1"/>
    <col min="5" max="5" width="6" style="122" bestFit="1" customWidth="1"/>
    <col min="6" max="6" width="11.5" style="28" hidden="1" customWidth="1"/>
    <col min="7" max="7" width="10.75" style="28" bestFit="1" customWidth="1"/>
    <col min="8" max="8" width="10.625" style="28" bestFit="1" customWidth="1"/>
    <col min="9" max="9" width="6" style="122" bestFit="1" customWidth="1"/>
    <col min="10" max="10" width="10.625" style="28" hidden="1" customWidth="1"/>
    <col min="11" max="11" width="11.375" style="28" bestFit="1" customWidth="1"/>
    <col min="12" max="12" width="10.375" style="28" bestFit="1" customWidth="1"/>
    <col min="13" max="13" width="6.125" style="28" bestFit="1" customWidth="1"/>
    <col min="14" max="14" width="11.5" style="28" hidden="1" customWidth="1"/>
    <col min="15" max="15" width="11.875" style="28" customWidth="1"/>
    <col min="16" max="16" width="13.25" style="28" bestFit="1" customWidth="1"/>
    <col min="17" max="17" width="6.125" style="28" bestFit="1" customWidth="1"/>
    <col min="18" max="18" width="11.25" style="6" hidden="1" customWidth="1"/>
    <col min="19" max="19" width="27.375" style="33" customWidth="1"/>
    <col min="20" max="20" width="10.5" style="7" bestFit="1" customWidth="1"/>
    <col min="21" max="16384" width="9" style="7"/>
  </cols>
  <sheetData>
    <row r="1" spans="1:20" s="2" customForma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T1" s="1"/>
    </row>
    <row r="2" spans="1:20" s="4" customFormat="1">
      <c r="A2" s="309" t="s">
        <v>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2"/>
      <c r="T2" s="3"/>
    </row>
    <row r="3" spans="1:20" s="4" customFormat="1">
      <c r="A3" s="349" t="s">
        <v>299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2"/>
      <c r="T3" s="3"/>
    </row>
    <row r="4" spans="1:20" ht="8.25" customHeight="1" thickBot="1">
      <c r="A4" s="37"/>
      <c r="B4" s="5"/>
    </row>
    <row r="5" spans="1:20" s="8" customFormat="1">
      <c r="A5" s="350" t="s">
        <v>1</v>
      </c>
      <c r="B5" s="351"/>
      <c r="C5" s="352" t="s">
        <v>48</v>
      </c>
      <c r="D5" s="353"/>
      <c r="E5" s="353"/>
      <c r="F5" s="354"/>
      <c r="G5" s="352" t="s">
        <v>49</v>
      </c>
      <c r="H5" s="353"/>
      <c r="I5" s="353"/>
      <c r="J5" s="354"/>
      <c r="K5" s="352" t="s">
        <v>50</v>
      </c>
      <c r="L5" s="353"/>
      <c r="M5" s="353"/>
      <c r="N5" s="354"/>
      <c r="O5" s="352" t="s">
        <v>53</v>
      </c>
      <c r="P5" s="353"/>
      <c r="Q5" s="353"/>
      <c r="R5" s="354"/>
      <c r="S5" s="34"/>
    </row>
    <row r="6" spans="1:20" s="8" customFormat="1">
      <c r="A6" s="132"/>
      <c r="B6" s="9"/>
      <c r="C6" s="277" t="s">
        <v>25</v>
      </c>
      <c r="D6" s="278" t="s">
        <v>47</v>
      </c>
      <c r="E6" s="278" t="s">
        <v>51</v>
      </c>
      <c r="F6" s="279" t="s">
        <v>27</v>
      </c>
      <c r="G6" s="277" t="s">
        <v>25</v>
      </c>
      <c r="H6" s="278" t="s">
        <v>47</v>
      </c>
      <c r="I6" s="278" t="s">
        <v>51</v>
      </c>
      <c r="J6" s="279" t="s">
        <v>27</v>
      </c>
      <c r="K6" s="277" t="s">
        <v>25</v>
      </c>
      <c r="L6" s="278" t="s">
        <v>47</v>
      </c>
      <c r="M6" s="278" t="s">
        <v>51</v>
      </c>
      <c r="N6" s="279" t="s">
        <v>27</v>
      </c>
      <c r="O6" s="277" t="s">
        <v>25</v>
      </c>
      <c r="P6" s="278" t="s">
        <v>47</v>
      </c>
      <c r="Q6" s="278" t="s">
        <v>51</v>
      </c>
      <c r="R6" s="279" t="s">
        <v>27</v>
      </c>
      <c r="S6" s="34"/>
    </row>
    <row r="7" spans="1:20" s="8" customFormat="1">
      <c r="A7" s="132"/>
      <c r="B7" s="9"/>
      <c r="C7" s="14"/>
      <c r="D7" s="133"/>
      <c r="E7" s="133"/>
      <c r="F7" s="15" t="s">
        <v>52</v>
      </c>
      <c r="G7" s="14"/>
      <c r="H7" s="133"/>
      <c r="I7" s="133"/>
      <c r="J7" s="15" t="s">
        <v>55</v>
      </c>
      <c r="K7" s="14"/>
      <c r="L7" s="133"/>
      <c r="M7" s="133"/>
      <c r="N7" s="15" t="s">
        <v>52</v>
      </c>
      <c r="O7" s="14"/>
      <c r="P7" s="133"/>
      <c r="Q7" s="133"/>
      <c r="R7" s="15" t="s">
        <v>54</v>
      </c>
      <c r="S7" s="34"/>
    </row>
    <row r="8" spans="1:20" s="16" customFormat="1">
      <c r="A8" s="38" t="s">
        <v>13</v>
      </c>
      <c r="B8" s="10"/>
      <c r="C8" s="124">
        <f>SUM(C9:C38)</f>
        <v>6570983.1599999992</v>
      </c>
      <c r="D8" s="120">
        <f>SUM(D9:D38)</f>
        <v>6490405.2300000004</v>
      </c>
      <c r="E8" s="120">
        <f t="shared" ref="E8" si="0">D8*100/C8</f>
        <v>98.773730992182308</v>
      </c>
      <c r="F8" s="123">
        <f t="shared" ref="F8" si="1">C8*57/100</f>
        <v>3745460.4011999993</v>
      </c>
      <c r="G8" s="124">
        <f>SUM(G9:G38)</f>
        <v>29815</v>
      </c>
      <c r="H8" s="120">
        <f>SUM(H9:H38)</f>
        <v>29810.2</v>
      </c>
      <c r="I8" s="120">
        <f t="shared" ref="I8" si="2">H8*100/G8</f>
        <v>99.983900721113528</v>
      </c>
      <c r="J8" s="123">
        <f t="shared" ref="J8" si="3">G8*57/100</f>
        <v>16994.55</v>
      </c>
      <c r="K8" s="124">
        <f>SUM(K9:K38)</f>
        <v>120000</v>
      </c>
      <c r="L8" s="120">
        <f>SUM(L9:L38)</f>
        <v>110368.94</v>
      </c>
      <c r="M8" s="120">
        <f t="shared" ref="M8" si="4">L8*100/K8</f>
        <v>91.97411666666666</v>
      </c>
      <c r="N8" s="123">
        <f t="shared" ref="N8" si="5">K8*57/100</f>
        <v>68400</v>
      </c>
      <c r="O8" s="124">
        <f t="shared" ref="O8:P13" si="6">C8+G8+K8</f>
        <v>6720798.1599999992</v>
      </c>
      <c r="P8" s="120">
        <f t="shared" si="6"/>
        <v>6630584.370000001</v>
      </c>
      <c r="Q8" s="120">
        <f t="shared" ref="Q8:Q38" si="7">P8*100/O8</f>
        <v>98.657692317901748</v>
      </c>
      <c r="R8" s="17">
        <f t="shared" ref="R8" si="8">O8*57/100</f>
        <v>3830854.9511999995</v>
      </c>
      <c r="S8" s="35"/>
    </row>
    <row r="9" spans="1:20">
      <c r="A9" s="18" t="s">
        <v>59</v>
      </c>
      <c r="B9" s="11" t="s">
        <v>125</v>
      </c>
      <c r="C9" s="20">
        <v>835000</v>
      </c>
      <c r="D9" s="21">
        <v>833393.38</v>
      </c>
      <c r="E9" s="21">
        <f t="shared" ref="E9:E36" si="9">D9*100/C9</f>
        <v>99.80759041916167</v>
      </c>
      <c r="F9" s="125"/>
      <c r="G9" s="20">
        <v>0</v>
      </c>
      <c r="H9" s="21">
        <v>0</v>
      </c>
      <c r="I9" s="21">
        <v>0</v>
      </c>
      <c r="J9" s="125">
        <v>0</v>
      </c>
      <c r="K9" s="20">
        <v>0</v>
      </c>
      <c r="L9" s="21">
        <v>0</v>
      </c>
      <c r="M9" s="21">
        <v>0</v>
      </c>
      <c r="N9" s="125">
        <v>0</v>
      </c>
      <c r="O9" s="20">
        <f t="shared" si="6"/>
        <v>835000</v>
      </c>
      <c r="P9" s="21">
        <f t="shared" si="6"/>
        <v>833393.38</v>
      </c>
      <c r="Q9" s="21">
        <f t="shared" si="7"/>
        <v>99.80759041916167</v>
      </c>
      <c r="R9" s="12"/>
      <c r="S9" s="32"/>
    </row>
    <row r="10" spans="1:20">
      <c r="A10" s="18" t="s">
        <v>60</v>
      </c>
      <c r="B10" s="11" t="s">
        <v>126</v>
      </c>
      <c r="C10" s="20">
        <v>50000</v>
      </c>
      <c r="D10" s="21">
        <v>50000</v>
      </c>
      <c r="E10" s="21">
        <f t="shared" si="9"/>
        <v>100</v>
      </c>
      <c r="F10" s="125"/>
      <c r="G10" s="20">
        <v>0</v>
      </c>
      <c r="H10" s="21">
        <v>0</v>
      </c>
      <c r="I10" s="21">
        <v>0</v>
      </c>
      <c r="J10" s="125">
        <v>0</v>
      </c>
      <c r="K10" s="20">
        <v>0</v>
      </c>
      <c r="L10" s="21">
        <v>0</v>
      </c>
      <c r="M10" s="21">
        <v>0</v>
      </c>
      <c r="N10" s="125">
        <v>0</v>
      </c>
      <c r="O10" s="20">
        <f t="shared" si="6"/>
        <v>50000</v>
      </c>
      <c r="P10" s="21">
        <f t="shared" si="6"/>
        <v>50000</v>
      </c>
      <c r="Q10" s="21">
        <f t="shared" si="7"/>
        <v>100</v>
      </c>
      <c r="R10" s="12"/>
      <c r="S10" s="32"/>
    </row>
    <row r="11" spans="1:20">
      <c r="A11" s="18" t="s">
        <v>61</v>
      </c>
      <c r="B11" s="11" t="s">
        <v>113</v>
      </c>
      <c r="C11" s="20">
        <v>530000</v>
      </c>
      <c r="D11" s="21">
        <v>513430.61</v>
      </c>
      <c r="E11" s="21">
        <f t="shared" si="9"/>
        <v>96.873699999999999</v>
      </c>
      <c r="F11" s="125"/>
      <c r="G11" s="20">
        <v>0</v>
      </c>
      <c r="H11" s="21">
        <v>0</v>
      </c>
      <c r="I11" s="21">
        <v>0</v>
      </c>
      <c r="J11" s="125">
        <v>0</v>
      </c>
      <c r="K11" s="20">
        <v>0</v>
      </c>
      <c r="L11" s="21">
        <v>0</v>
      </c>
      <c r="M11" s="21">
        <v>0</v>
      </c>
      <c r="N11" s="125">
        <v>0</v>
      </c>
      <c r="O11" s="20">
        <f t="shared" si="6"/>
        <v>530000</v>
      </c>
      <c r="P11" s="21">
        <f t="shared" si="6"/>
        <v>513430.61</v>
      </c>
      <c r="Q11" s="21">
        <f t="shared" si="7"/>
        <v>96.873699999999999</v>
      </c>
      <c r="R11" s="12"/>
      <c r="S11" s="32"/>
    </row>
    <row r="12" spans="1:20" ht="31.5">
      <c r="A12" s="18" t="s">
        <v>78</v>
      </c>
      <c r="B12" s="11" t="s">
        <v>167</v>
      </c>
      <c r="C12" s="20">
        <v>46560</v>
      </c>
      <c r="D12" s="21">
        <v>46550.080000000002</v>
      </c>
      <c r="E12" s="21">
        <f t="shared" si="9"/>
        <v>99.978694158075598</v>
      </c>
      <c r="F12" s="125"/>
      <c r="G12" s="20">
        <v>0</v>
      </c>
      <c r="H12" s="21">
        <v>0</v>
      </c>
      <c r="I12" s="21">
        <v>0</v>
      </c>
      <c r="J12" s="125">
        <v>0</v>
      </c>
      <c r="K12" s="20">
        <v>0</v>
      </c>
      <c r="L12" s="21">
        <v>0</v>
      </c>
      <c r="M12" s="21">
        <v>0</v>
      </c>
      <c r="N12" s="125">
        <v>0</v>
      </c>
      <c r="O12" s="20">
        <f t="shared" si="6"/>
        <v>46560</v>
      </c>
      <c r="P12" s="21">
        <f t="shared" si="6"/>
        <v>46550.080000000002</v>
      </c>
      <c r="Q12" s="21">
        <f t="shared" si="7"/>
        <v>99.978694158075598</v>
      </c>
      <c r="R12" s="12"/>
      <c r="S12" s="32"/>
    </row>
    <row r="13" spans="1:20">
      <c r="A13" s="18" t="s">
        <v>76</v>
      </c>
      <c r="B13" s="11" t="s">
        <v>130</v>
      </c>
      <c r="C13" s="20">
        <v>85000</v>
      </c>
      <c r="D13" s="21">
        <v>85000</v>
      </c>
      <c r="E13" s="21">
        <f t="shared" si="9"/>
        <v>100</v>
      </c>
      <c r="F13" s="125"/>
      <c r="G13" s="20">
        <v>0</v>
      </c>
      <c r="H13" s="21">
        <v>0</v>
      </c>
      <c r="I13" s="21">
        <v>0</v>
      </c>
      <c r="J13" s="125">
        <v>0</v>
      </c>
      <c r="K13" s="20">
        <v>0</v>
      </c>
      <c r="L13" s="21">
        <v>0</v>
      </c>
      <c r="M13" s="21">
        <v>0</v>
      </c>
      <c r="N13" s="125">
        <v>0</v>
      </c>
      <c r="O13" s="20">
        <f t="shared" si="6"/>
        <v>85000</v>
      </c>
      <c r="P13" s="21">
        <f t="shared" si="6"/>
        <v>85000</v>
      </c>
      <c r="Q13" s="21">
        <f t="shared" si="7"/>
        <v>100</v>
      </c>
      <c r="R13" s="12"/>
      <c r="S13" s="32"/>
    </row>
    <row r="14" spans="1:20">
      <c r="A14" s="18" t="s">
        <v>77</v>
      </c>
      <c r="B14" s="11" t="s">
        <v>131</v>
      </c>
      <c r="C14" s="20">
        <v>105740</v>
      </c>
      <c r="D14" s="21">
        <v>105732.09</v>
      </c>
      <c r="E14" s="21">
        <f t="shared" si="9"/>
        <v>99.992519387176088</v>
      </c>
      <c r="F14" s="125"/>
      <c r="G14" s="20">
        <v>0</v>
      </c>
      <c r="H14" s="21">
        <v>0</v>
      </c>
      <c r="I14" s="21">
        <v>0</v>
      </c>
      <c r="J14" s="125">
        <v>0</v>
      </c>
      <c r="K14" s="20">
        <v>0</v>
      </c>
      <c r="L14" s="21">
        <v>0</v>
      </c>
      <c r="M14" s="21">
        <v>0</v>
      </c>
      <c r="N14" s="125">
        <v>0</v>
      </c>
      <c r="O14" s="20">
        <f t="shared" ref="O14:P38" si="10">C14+G14+K14</f>
        <v>105740</v>
      </c>
      <c r="P14" s="21">
        <f t="shared" si="10"/>
        <v>105732.09</v>
      </c>
      <c r="Q14" s="21">
        <f t="shared" si="7"/>
        <v>99.992519387176088</v>
      </c>
      <c r="R14" s="12"/>
      <c r="S14" s="32"/>
    </row>
    <row r="15" spans="1:20">
      <c r="A15" s="18" t="s">
        <v>79</v>
      </c>
      <c r="B15" s="11" t="s">
        <v>132</v>
      </c>
      <c r="C15" s="20">
        <v>432000</v>
      </c>
      <c r="D15" s="21">
        <v>432000</v>
      </c>
      <c r="E15" s="21">
        <f t="shared" si="9"/>
        <v>100</v>
      </c>
      <c r="F15" s="125"/>
      <c r="G15" s="20">
        <v>0</v>
      </c>
      <c r="H15" s="21">
        <v>0</v>
      </c>
      <c r="I15" s="21">
        <v>0</v>
      </c>
      <c r="J15" s="125">
        <v>0</v>
      </c>
      <c r="K15" s="20">
        <v>0</v>
      </c>
      <c r="L15" s="21">
        <v>0</v>
      </c>
      <c r="M15" s="21">
        <v>0</v>
      </c>
      <c r="N15" s="125">
        <v>0</v>
      </c>
      <c r="O15" s="20">
        <f t="shared" si="10"/>
        <v>432000</v>
      </c>
      <c r="P15" s="21">
        <f t="shared" si="10"/>
        <v>432000</v>
      </c>
      <c r="Q15" s="21">
        <f t="shared" si="7"/>
        <v>100</v>
      </c>
      <c r="R15" s="12"/>
      <c r="S15" s="32"/>
    </row>
    <row r="16" spans="1:20">
      <c r="A16" s="18" t="s">
        <v>80</v>
      </c>
      <c r="B16" s="11" t="s">
        <v>133</v>
      </c>
      <c r="C16" s="20">
        <v>240000</v>
      </c>
      <c r="D16" s="21">
        <v>227999.92</v>
      </c>
      <c r="E16" s="21">
        <f t="shared" si="9"/>
        <v>94.999966666666666</v>
      </c>
      <c r="F16" s="125"/>
      <c r="G16" s="20">
        <v>0</v>
      </c>
      <c r="H16" s="21">
        <v>0</v>
      </c>
      <c r="I16" s="21">
        <v>0</v>
      </c>
      <c r="J16" s="125">
        <v>0</v>
      </c>
      <c r="K16" s="20">
        <v>0</v>
      </c>
      <c r="L16" s="21">
        <v>0</v>
      </c>
      <c r="M16" s="21">
        <v>0</v>
      </c>
      <c r="N16" s="125">
        <v>0</v>
      </c>
      <c r="O16" s="20">
        <f t="shared" si="10"/>
        <v>240000</v>
      </c>
      <c r="P16" s="21">
        <f t="shared" si="10"/>
        <v>227999.92</v>
      </c>
      <c r="Q16" s="21">
        <f t="shared" si="7"/>
        <v>94.999966666666666</v>
      </c>
      <c r="R16" s="12"/>
      <c r="S16" s="32"/>
    </row>
    <row r="17" spans="1:19">
      <c r="A17" s="18" t="s">
        <v>81</v>
      </c>
      <c r="B17" s="11" t="s">
        <v>134</v>
      </c>
      <c r="C17" s="20">
        <v>264000</v>
      </c>
      <c r="D17" s="21">
        <v>264000</v>
      </c>
      <c r="E17" s="21">
        <f t="shared" si="9"/>
        <v>100</v>
      </c>
      <c r="F17" s="125"/>
      <c r="G17" s="20">
        <v>0</v>
      </c>
      <c r="H17" s="21">
        <v>0</v>
      </c>
      <c r="I17" s="21">
        <v>0</v>
      </c>
      <c r="J17" s="125">
        <v>0</v>
      </c>
      <c r="K17" s="20">
        <v>0</v>
      </c>
      <c r="L17" s="21">
        <v>0</v>
      </c>
      <c r="M17" s="21">
        <v>0</v>
      </c>
      <c r="N17" s="125">
        <v>0</v>
      </c>
      <c r="O17" s="20">
        <f t="shared" si="10"/>
        <v>264000</v>
      </c>
      <c r="P17" s="21">
        <f t="shared" si="10"/>
        <v>264000</v>
      </c>
      <c r="Q17" s="21">
        <f t="shared" si="7"/>
        <v>100</v>
      </c>
      <c r="R17" s="12"/>
      <c r="S17" s="32"/>
    </row>
    <row r="18" spans="1:19">
      <c r="A18" s="18" t="s">
        <v>82</v>
      </c>
      <c r="B18" s="11" t="s">
        <v>135</v>
      </c>
      <c r="C18" s="20">
        <v>86721.38</v>
      </c>
      <c r="D18" s="21">
        <v>86721.38</v>
      </c>
      <c r="E18" s="21">
        <f t="shared" si="9"/>
        <v>100</v>
      </c>
      <c r="F18" s="125"/>
      <c r="G18" s="20">
        <v>0</v>
      </c>
      <c r="H18" s="21">
        <v>0</v>
      </c>
      <c r="I18" s="21">
        <v>0</v>
      </c>
      <c r="J18" s="125">
        <v>0</v>
      </c>
      <c r="K18" s="20">
        <v>0</v>
      </c>
      <c r="L18" s="21">
        <v>0</v>
      </c>
      <c r="M18" s="21">
        <v>0</v>
      </c>
      <c r="N18" s="125">
        <v>0</v>
      </c>
      <c r="O18" s="20">
        <f t="shared" si="10"/>
        <v>86721.38</v>
      </c>
      <c r="P18" s="21">
        <f t="shared" si="10"/>
        <v>86721.38</v>
      </c>
      <c r="Q18" s="21">
        <f t="shared" si="7"/>
        <v>100</v>
      </c>
      <c r="R18" s="12"/>
      <c r="S18" s="32"/>
    </row>
    <row r="19" spans="1:19">
      <c r="A19" s="18" t="s">
        <v>83</v>
      </c>
      <c r="B19" s="11" t="s">
        <v>136</v>
      </c>
      <c r="C19" s="20">
        <v>15000</v>
      </c>
      <c r="D19" s="21">
        <v>14983.1</v>
      </c>
      <c r="E19" s="21">
        <f t="shared" si="9"/>
        <v>99.887333333333331</v>
      </c>
      <c r="F19" s="125"/>
      <c r="G19" s="20">
        <v>0</v>
      </c>
      <c r="H19" s="21">
        <v>0</v>
      </c>
      <c r="I19" s="21">
        <v>0</v>
      </c>
      <c r="J19" s="125">
        <v>0</v>
      </c>
      <c r="K19" s="20">
        <v>0</v>
      </c>
      <c r="L19" s="21">
        <v>0</v>
      </c>
      <c r="M19" s="21">
        <v>0</v>
      </c>
      <c r="N19" s="125">
        <v>0</v>
      </c>
      <c r="O19" s="20">
        <f t="shared" si="10"/>
        <v>15000</v>
      </c>
      <c r="P19" s="21">
        <f t="shared" si="10"/>
        <v>14983.1</v>
      </c>
      <c r="Q19" s="21">
        <f t="shared" si="7"/>
        <v>99.887333333333331</v>
      </c>
      <c r="R19" s="12"/>
      <c r="S19" s="32"/>
    </row>
    <row r="20" spans="1:19" s="25" customFormat="1">
      <c r="A20" s="18" t="s">
        <v>84</v>
      </c>
      <c r="B20" s="24" t="s">
        <v>211</v>
      </c>
      <c r="C20" s="20">
        <v>2500</v>
      </c>
      <c r="D20" s="21">
        <v>2500</v>
      </c>
      <c r="E20" s="21">
        <f t="shared" si="9"/>
        <v>100</v>
      </c>
      <c r="F20" s="125"/>
      <c r="G20" s="20">
        <v>0</v>
      </c>
      <c r="H20" s="21">
        <v>0</v>
      </c>
      <c r="I20" s="21">
        <v>0</v>
      </c>
      <c r="J20" s="125">
        <v>0</v>
      </c>
      <c r="K20" s="20">
        <v>0</v>
      </c>
      <c r="L20" s="21">
        <v>0</v>
      </c>
      <c r="M20" s="21">
        <v>0</v>
      </c>
      <c r="N20" s="125">
        <v>0</v>
      </c>
      <c r="O20" s="20">
        <f t="shared" si="10"/>
        <v>2500</v>
      </c>
      <c r="P20" s="21">
        <f t="shared" si="10"/>
        <v>2500</v>
      </c>
      <c r="Q20" s="21">
        <f t="shared" si="7"/>
        <v>100</v>
      </c>
      <c r="R20" s="12"/>
      <c r="S20" s="32"/>
    </row>
    <row r="21" spans="1:19" s="25" customFormat="1">
      <c r="A21" s="18" t="s">
        <v>85</v>
      </c>
      <c r="B21" s="24" t="s">
        <v>306</v>
      </c>
      <c r="C21" s="20">
        <v>369140</v>
      </c>
      <c r="D21" s="21">
        <v>331301.43</v>
      </c>
      <c r="E21" s="21">
        <f t="shared" si="9"/>
        <v>89.749534052121149</v>
      </c>
      <c r="F21" s="125"/>
      <c r="G21" s="20">
        <v>0</v>
      </c>
      <c r="H21" s="21">
        <v>0</v>
      </c>
      <c r="I21" s="21">
        <v>0</v>
      </c>
      <c r="J21" s="125">
        <v>0</v>
      </c>
      <c r="K21" s="20">
        <v>0</v>
      </c>
      <c r="L21" s="21">
        <v>0</v>
      </c>
      <c r="M21" s="21">
        <v>0</v>
      </c>
      <c r="N21" s="125">
        <v>0</v>
      </c>
      <c r="O21" s="20">
        <f t="shared" ref="O21" si="11">C21+G21+K21</f>
        <v>369140</v>
      </c>
      <c r="P21" s="21">
        <f t="shared" ref="P21" si="12">D21+H21+L21</f>
        <v>331301.43</v>
      </c>
      <c r="Q21" s="21">
        <f t="shared" ref="Q21" si="13">P21*100/O21</f>
        <v>89.749534052121149</v>
      </c>
      <c r="R21" s="12"/>
      <c r="S21" s="32"/>
    </row>
    <row r="22" spans="1:19">
      <c r="A22" s="18" t="s">
        <v>86</v>
      </c>
      <c r="B22" s="11" t="s">
        <v>137</v>
      </c>
      <c r="C22" s="20">
        <v>163000</v>
      </c>
      <c r="D22" s="21">
        <v>162974.98000000001</v>
      </c>
      <c r="E22" s="21">
        <f t="shared" si="9"/>
        <v>99.984650306748478</v>
      </c>
      <c r="F22" s="125"/>
      <c r="G22" s="20">
        <v>0</v>
      </c>
      <c r="H22" s="21">
        <v>0</v>
      </c>
      <c r="I22" s="21">
        <v>0</v>
      </c>
      <c r="J22" s="125">
        <v>0</v>
      </c>
      <c r="K22" s="20">
        <v>0</v>
      </c>
      <c r="L22" s="21">
        <v>0</v>
      </c>
      <c r="M22" s="21">
        <v>0</v>
      </c>
      <c r="N22" s="125">
        <v>0</v>
      </c>
      <c r="O22" s="20">
        <f t="shared" si="10"/>
        <v>163000</v>
      </c>
      <c r="P22" s="21">
        <f t="shared" si="10"/>
        <v>162974.98000000001</v>
      </c>
      <c r="Q22" s="21">
        <f t="shared" si="7"/>
        <v>99.984650306748478</v>
      </c>
      <c r="R22" s="12"/>
      <c r="S22" s="32"/>
    </row>
    <row r="23" spans="1:19">
      <c r="A23" s="18" t="s">
        <v>88</v>
      </c>
      <c r="B23" s="11" t="s">
        <v>138</v>
      </c>
      <c r="C23" s="20">
        <v>16400</v>
      </c>
      <c r="D23" s="21">
        <v>15576.66</v>
      </c>
      <c r="E23" s="21">
        <f t="shared" si="9"/>
        <v>94.979634146341468</v>
      </c>
      <c r="F23" s="125"/>
      <c r="G23" s="20">
        <v>0</v>
      </c>
      <c r="H23" s="21">
        <v>0</v>
      </c>
      <c r="I23" s="21">
        <v>0</v>
      </c>
      <c r="J23" s="125">
        <v>0</v>
      </c>
      <c r="K23" s="20">
        <v>0</v>
      </c>
      <c r="L23" s="21">
        <v>0</v>
      </c>
      <c r="M23" s="21">
        <v>0</v>
      </c>
      <c r="N23" s="125">
        <v>0</v>
      </c>
      <c r="O23" s="20">
        <f t="shared" si="10"/>
        <v>16400</v>
      </c>
      <c r="P23" s="21">
        <f t="shared" si="10"/>
        <v>15576.66</v>
      </c>
      <c r="Q23" s="21">
        <f t="shared" si="7"/>
        <v>94.979634146341468</v>
      </c>
      <c r="R23" s="12"/>
      <c r="S23" s="32"/>
    </row>
    <row r="24" spans="1:19">
      <c r="A24" s="18" t="s">
        <v>152</v>
      </c>
      <c r="B24" s="11" t="s">
        <v>139</v>
      </c>
      <c r="C24" s="20">
        <v>4973.01</v>
      </c>
      <c r="D24" s="21">
        <v>4973.01</v>
      </c>
      <c r="E24" s="21">
        <f t="shared" si="9"/>
        <v>100</v>
      </c>
      <c r="F24" s="125"/>
      <c r="G24" s="20">
        <v>0</v>
      </c>
      <c r="H24" s="21">
        <v>0</v>
      </c>
      <c r="I24" s="21">
        <v>0</v>
      </c>
      <c r="J24" s="125">
        <v>0</v>
      </c>
      <c r="K24" s="20">
        <v>0</v>
      </c>
      <c r="L24" s="21">
        <v>0</v>
      </c>
      <c r="M24" s="21">
        <v>0</v>
      </c>
      <c r="N24" s="125">
        <v>0</v>
      </c>
      <c r="O24" s="20">
        <f t="shared" si="10"/>
        <v>4973.01</v>
      </c>
      <c r="P24" s="21">
        <f t="shared" si="10"/>
        <v>4973.01</v>
      </c>
      <c r="Q24" s="21">
        <f t="shared" si="7"/>
        <v>100</v>
      </c>
      <c r="R24" s="12"/>
      <c r="S24" s="32"/>
    </row>
    <row r="25" spans="1:19">
      <c r="A25" s="18" t="s">
        <v>153</v>
      </c>
      <c r="B25" s="11" t="s">
        <v>140</v>
      </c>
      <c r="C25" s="20">
        <v>69999.3</v>
      </c>
      <c r="D25" s="21">
        <v>69999.3</v>
      </c>
      <c r="E25" s="21">
        <f t="shared" si="9"/>
        <v>100</v>
      </c>
      <c r="F25" s="125"/>
      <c r="G25" s="20">
        <v>0</v>
      </c>
      <c r="H25" s="21">
        <v>0</v>
      </c>
      <c r="I25" s="21">
        <v>0</v>
      </c>
      <c r="J25" s="125">
        <v>0</v>
      </c>
      <c r="K25" s="20">
        <v>0</v>
      </c>
      <c r="L25" s="21">
        <v>0</v>
      </c>
      <c r="M25" s="21">
        <v>0</v>
      </c>
      <c r="N25" s="125">
        <v>0</v>
      </c>
      <c r="O25" s="20">
        <f t="shared" si="10"/>
        <v>69999.3</v>
      </c>
      <c r="P25" s="21">
        <f t="shared" si="10"/>
        <v>69999.3</v>
      </c>
      <c r="Q25" s="21">
        <f t="shared" si="7"/>
        <v>100</v>
      </c>
      <c r="R25" s="12"/>
      <c r="S25" s="32"/>
    </row>
    <row r="26" spans="1:19">
      <c r="A26" s="18" t="s">
        <v>154</v>
      </c>
      <c r="B26" s="11" t="s">
        <v>141</v>
      </c>
      <c r="C26" s="20">
        <v>4500</v>
      </c>
      <c r="D26" s="21">
        <v>4500</v>
      </c>
      <c r="E26" s="21">
        <f t="shared" si="9"/>
        <v>100</v>
      </c>
      <c r="F26" s="125"/>
      <c r="G26" s="20">
        <v>0</v>
      </c>
      <c r="H26" s="21">
        <v>0</v>
      </c>
      <c r="I26" s="21">
        <v>0</v>
      </c>
      <c r="J26" s="125">
        <v>0</v>
      </c>
      <c r="K26" s="20">
        <v>0</v>
      </c>
      <c r="L26" s="21">
        <v>0</v>
      </c>
      <c r="M26" s="21">
        <v>0</v>
      </c>
      <c r="N26" s="125">
        <v>0</v>
      </c>
      <c r="O26" s="20">
        <f t="shared" si="10"/>
        <v>4500</v>
      </c>
      <c r="P26" s="21">
        <f t="shared" si="10"/>
        <v>4500</v>
      </c>
      <c r="Q26" s="21">
        <f t="shared" si="7"/>
        <v>100</v>
      </c>
      <c r="R26" s="12"/>
      <c r="S26" s="32"/>
    </row>
    <row r="27" spans="1:19">
      <c r="A27" s="18" t="s">
        <v>155</v>
      </c>
      <c r="B27" s="11" t="s">
        <v>142</v>
      </c>
      <c r="C27" s="20">
        <v>3459.73</v>
      </c>
      <c r="D27" s="21">
        <v>3459.73</v>
      </c>
      <c r="E27" s="21">
        <f t="shared" si="9"/>
        <v>100</v>
      </c>
      <c r="F27" s="125"/>
      <c r="G27" s="20">
        <v>0</v>
      </c>
      <c r="H27" s="21">
        <v>0</v>
      </c>
      <c r="I27" s="21">
        <v>0</v>
      </c>
      <c r="J27" s="125">
        <v>0</v>
      </c>
      <c r="K27" s="20">
        <v>0</v>
      </c>
      <c r="L27" s="21">
        <v>0</v>
      </c>
      <c r="M27" s="21">
        <v>0</v>
      </c>
      <c r="N27" s="125">
        <v>0</v>
      </c>
      <c r="O27" s="20">
        <f t="shared" si="10"/>
        <v>3459.73</v>
      </c>
      <c r="P27" s="21">
        <f t="shared" si="10"/>
        <v>3459.73</v>
      </c>
      <c r="Q27" s="21">
        <f t="shared" si="7"/>
        <v>100</v>
      </c>
      <c r="R27" s="12"/>
      <c r="S27" s="32"/>
    </row>
    <row r="28" spans="1:19">
      <c r="A28" s="18" t="s">
        <v>156</v>
      </c>
      <c r="B28" s="11" t="s">
        <v>143</v>
      </c>
      <c r="C28" s="20">
        <v>176837.74</v>
      </c>
      <c r="D28" s="21">
        <v>176837.74</v>
      </c>
      <c r="E28" s="21">
        <f t="shared" si="9"/>
        <v>100</v>
      </c>
      <c r="F28" s="125"/>
      <c r="G28" s="20">
        <v>0</v>
      </c>
      <c r="H28" s="21">
        <v>0</v>
      </c>
      <c r="I28" s="21">
        <v>0</v>
      </c>
      <c r="J28" s="125">
        <v>0</v>
      </c>
      <c r="K28" s="20">
        <v>0</v>
      </c>
      <c r="L28" s="21">
        <v>0</v>
      </c>
      <c r="M28" s="21">
        <v>0</v>
      </c>
      <c r="N28" s="125">
        <v>0</v>
      </c>
      <c r="O28" s="20">
        <f t="shared" si="10"/>
        <v>176837.74</v>
      </c>
      <c r="P28" s="21">
        <f t="shared" si="10"/>
        <v>176837.74</v>
      </c>
      <c r="Q28" s="21">
        <f t="shared" si="7"/>
        <v>100</v>
      </c>
      <c r="R28" s="12"/>
      <c r="S28" s="32"/>
    </row>
    <row r="29" spans="1:19">
      <c r="A29" s="18" t="s">
        <v>157</v>
      </c>
      <c r="B29" s="11" t="s">
        <v>144</v>
      </c>
      <c r="C29" s="20">
        <v>7000</v>
      </c>
      <c r="D29" s="21">
        <v>6708.9</v>
      </c>
      <c r="E29" s="21">
        <f t="shared" si="9"/>
        <v>95.841428571428565</v>
      </c>
      <c r="F29" s="125"/>
      <c r="G29" s="20">
        <v>0</v>
      </c>
      <c r="H29" s="21">
        <v>0</v>
      </c>
      <c r="I29" s="21">
        <v>0</v>
      </c>
      <c r="J29" s="125">
        <v>0</v>
      </c>
      <c r="K29" s="20">
        <v>0</v>
      </c>
      <c r="L29" s="21">
        <v>0</v>
      </c>
      <c r="M29" s="21">
        <v>0</v>
      </c>
      <c r="N29" s="125">
        <v>0</v>
      </c>
      <c r="O29" s="20">
        <f t="shared" si="10"/>
        <v>7000</v>
      </c>
      <c r="P29" s="21">
        <f t="shared" si="10"/>
        <v>6708.9</v>
      </c>
      <c r="Q29" s="21">
        <f t="shared" si="7"/>
        <v>95.841428571428565</v>
      </c>
      <c r="R29" s="12"/>
      <c r="S29" s="32"/>
    </row>
    <row r="30" spans="1:19">
      <c r="A30" s="18" t="s">
        <v>158</v>
      </c>
      <c r="B30" s="11" t="s">
        <v>145</v>
      </c>
      <c r="C30" s="20">
        <v>20000</v>
      </c>
      <c r="D30" s="21">
        <v>18271.32</v>
      </c>
      <c r="E30" s="21">
        <f t="shared" si="9"/>
        <v>91.3566</v>
      </c>
      <c r="F30" s="125"/>
      <c r="G30" s="20">
        <v>0</v>
      </c>
      <c r="H30" s="21">
        <v>0</v>
      </c>
      <c r="I30" s="21">
        <v>0</v>
      </c>
      <c r="J30" s="125">
        <v>0</v>
      </c>
      <c r="K30" s="20">
        <v>0</v>
      </c>
      <c r="L30" s="21">
        <v>0</v>
      </c>
      <c r="M30" s="21">
        <v>0</v>
      </c>
      <c r="N30" s="125">
        <v>0</v>
      </c>
      <c r="O30" s="20">
        <f t="shared" si="10"/>
        <v>20000</v>
      </c>
      <c r="P30" s="21">
        <f t="shared" si="10"/>
        <v>18271.32</v>
      </c>
      <c r="Q30" s="21">
        <f t="shared" si="7"/>
        <v>91.3566</v>
      </c>
      <c r="R30" s="12"/>
      <c r="S30" s="32"/>
    </row>
    <row r="31" spans="1:19">
      <c r="A31" s="18" t="s">
        <v>159</v>
      </c>
      <c r="B31" s="11" t="s">
        <v>146</v>
      </c>
      <c r="C31" s="20">
        <v>110844</v>
      </c>
      <c r="D31" s="21">
        <v>110844</v>
      </c>
      <c r="E31" s="21">
        <f t="shared" si="9"/>
        <v>100</v>
      </c>
      <c r="F31" s="125"/>
      <c r="G31" s="20">
        <v>0</v>
      </c>
      <c r="H31" s="21">
        <v>0</v>
      </c>
      <c r="I31" s="21">
        <v>0</v>
      </c>
      <c r="J31" s="125">
        <v>0</v>
      </c>
      <c r="K31" s="20">
        <v>0</v>
      </c>
      <c r="L31" s="21">
        <v>0</v>
      </c>
      <c r="M31" s="21">
        <v>0</v>
      </c>
      <c r="N31" s="125">
        <v>0</v>
      </c>
      <c r="O31" s="20">
        <f t="shared" si="10"/>
        <v>110844</v>
      </c>
      <c r="P31" s="21">
        <f t="shared" si="10"/>
        <v>110844</v>
      </c>
      <c r="Q31" s="21">
        <f t="shared" si="7"/>
        <v>100</v>
      </c>
      <c r="R31" s="12"/>
      <c r="S31" s="32"/>
    </row>
    <row r="32" spans="1:19">
      <c r="A32" s="18" t="s">
        <v>160</v>
      </c>
      <c r="B32" s="11" t="s">
        <v>147</v>
      </c>
      <c r="C32" s="20">
        <v>15408</v>
      </c>
      <c r="D32" s="21">
        <v>15408</v>
      </c>
      <c r="E32" s="21">
        <f t="shared" si="9"/>
        <v>100</v>
      </c>
      <c r="F32" s="125"/>
      <c r="G32" s="20">
        <v>0</v>
      </c>
      <c r="H32" s="21">
        <v>0</v>
      </c>
      <c r="I32" s="21">
        <v>0</v>
      </c>
      <c r="J32" s="125">
        <v>0</v>
      </c>
      <c r="K32" s="20">
        <v>0</v>
      </c>
      <c r="L32" s="21">
        <v>0</v>
      </c>
      <c r="M32" s="21">
        <v>0</v>
      </c>
      <c r="N32" s="125">
        <v>0</v>
      </c>
      <c r="O32" s="20">
        <f t="shared" si="10"/>
        <v>15408</v>
      </c>
      <c r="P32" s="21">
        <f t="shared" si="10"/>
        <v>15408</v>
      </c>
      <c r="Q32" s="21">
        <f t="shared" si="7"/>
        <v>100</v>
      </c>
      <c r="R32" s="12"/>
      <c r="S32" s="32"/>
    </row>
    <row r="33" spans="1:19">
      <c r="A33" s="18" t="s">
        <v>161</v>
      </c>
      <c r="B33" s="11" t="s">
        <v>122</v>
      </c>
      <c r="C33" s="20">
        <v>1225500</v>
      </c>
      <c r="D33" s="21">
        <v>1223250</v>
      </c>
      <c r="E33" s="21">
        <f t="shared" si="9"/>
        <v>99.816401468788243</v>
      </c>
      <c r="F33" s="125"/>
      <c r="G33" s="20">
        <v>0</v>
      </c>
      <c r="H33" s="21">
        <v>0</v>
      </c>
      <c r="I33" s="21">
        <v>0</v>
      </c>
      <c r="J33" s="125">
        <v>0</v>
      </c>
      <c r="K33" s="20">
        <v>0</v>
      </c>
      <c r="L33" s="21">
        <v>0</v>
      </c>
      <c r="M33" s="21">
        <v>0</v>
      </c>
      <c r="N33" s="125">
        <v>0</v>
      </c>
      <c r="O33" s="20">
        <f t="shared" si="10"/>
        <v>1225500</v>
      </c>
      <c r="P33" s="21">
        <f t="shared" si="10"/>
        <v>1223250</v>
      </c>
      <c r="Q33" s="21">
        <f t="shared" si="7"/>
        <v>99.816401468788243</v>
      </c>
      <c r="R33" s="12"/>
      <c r="S33" s="32"/>
    </row>
    <row r="34" spans="1:19">
      <c r="A34" s="18" t="s">
        <v>162</v>
      </c>
      <c r="B34" s="11" t="s">
        <v>124</v>
      </c>
      <c r="C34" s="20">
        <v>12400</v>
      </c>
      <c r="D34" s="21">
        <v>12400</v>
      </c>
      <c r="E34" s="21">
        <f t="shared" si="9"/>
        <v>100</v>
      </c>
      <c r="F34" s="125"/>
      <c r="G34" s="20">
        <v>0</v>
      </c>
      <c r="H34" s="21">
        <v>0</v>
      </c>
      <c r="I34" s="21">
        <v>0</v>
      </c>
      <c r="J34" s="125">
        <v>0</v>
      </c>
      <c r="K34" s="20">
        <v>0</v>
      </c>
      <c r="L34" s="21">
        <v>0</v>
      </c>
      <c r="M34" s="21">
        <v>0</v>
      </c>
      <c r="N34" s="125">
        <v>0</v>
      </c>
      <c r="O34" s="20">
        <f t="shared" si="10"/>
        <v>12400</v>
      </c>
      <c r="P34" s="21">
        <f t="shared" si="10"/>
        <v>12400</v>
      </c>
      <c r="Q34" s="21">
        <f t="shared" si="7"/>
        <v>100</v>
      </c>
      <c r="R34" s="12"/>
      <c r="S34" s="32"/>
    </row>
    <row r="35" spans="1:19" ht="31.5">
      <c r="A35" s="18" t="s">
        <v>163</v>
      </c>
      <c r="B35" s="11" t="s">
        <v>107</v>
      </c>
      <c r="C35" s="20">
        <v>100000</v>
      </c>
      <c r="D35" s="21">
        <v>95306</v>
      </c>
      <c r="E35" s="21">
        <f t="shared" si="9"/>
        <v>95.305999999999997</v>
      </c>
      <c r="F35" s="125"/>
      <c r="G35" s="20">
        <v>0</v>
      </c>
      <c r="H35" s="21">
        <v>0</v>
      </c>
      <c r="I35" s="21">
        <v>0</v>
      </c>
      <c r="J35" s="125">
        <v>0</v>
      </c>
      <c r="K35" s="20">
        <v>0</v>
      </c>
      <c r="L35" s="21">
        <v>0</v>
      </c>
      <c r="M35" s="21">
        <v>0</v>
      </c>
      <c r="N35" s="125">
        <v>0</v>
      </c>
      <c r="O35" s="20">
        <f t="shared" si="10"/>
        <v>100000</v>
      </c>
      <c r="P35" s="21">
        <f t="shared" si="10"/>
        <v>95306</v>
      </c>
      <c r="Q35" s="21">
        <f t="shared" si="7"/>
        <v>95.305999999999997</v>
      </c>
      <c r="R35" s="12"/>
      <c r="S35" s="32"/>
    </row>
    <row r="36" spans="1:19">
      <c r="A36" s="18" t="s">
        <v>164</v>
      </c>
      <c r="B36" s="11" t="s">
        <v>97</v>
      </c>
      <c r="C36" s="20">
        <v>1579000</v>
      </c>
      <c r="D36" s="21">
        <v>1576283.6</v>
      </c>
      <c r="E36" s="21">
        <f t="shared" si="9"/>
        <v>99.827967067764405</v>
      </c>
      <c r="F36" s="125"/>
      <c r="G36" s="20">
        <v>0</v>
      </c>
      <c r="H36" s="21">
        <v>0</v>
      </c>
      <c r="I36" s="21">
        <v>0</v>
      </c>
      <c r="J36" s="125">
        <v>0</v>
      </c>
      <c r="K36" s="20">
        <v>0</v>
      </c>
      <c r="L36" s="21">
        <v>0</v>
      </c>
      <c r="M36" s="21">
        <v>0</v>
      </c>
      <c r="N36" s="125">
        <v>0</v>
      </c>
      <c r="O36" s="20">
        <f t="shared" si="10"/>
        <v>1579000</v>
      </c>
      <c r="P36" s="21">
        <f t="shared" si="10"/>
        <v>1576283.6</v>
      </c>
      <c r="Q36" s="21">
        <f t="shared" si="7"/>
        <v>99.827967067764405</v>
      </c>
      <c r="R36" s="12"/>
      <c r="S36" s="32"/>
    </row>
    <row r="37" spans="1:19">
      <c r="A37" s="18" t="s">
        <v>165</v>
      </c>
      <c r="B37" s="11" t="s">
        <v>168</v>
      </c>
      <c r="C37" s="20">
        <v>0</v>
      </c>
      <c r="D37" s="21">
        <v>0</v>
      </c>
      <c r="E37" s="21">
        <v>0</v>
      </c>
      <c r="F37" s="125">
        <v>0</v>
      </c>
      <c r="G37" s="20">
        <v>29815</v>
      </c>
      <c r="H37" s="21">
        <v>29810.2</v>
      </c>
      <c r="I37" s="21">
        <f t="shared" ref="I37" si="14">H37*100/G37</f>
        <v>99.983900721113528</v>
      </c>
      <c r="J37" s="125"/>
      <c r="K37" s="20">
        <v>0</v>
      </c>
      <c r="L37" s="21">
        <v>0</v>
      </c>
      <c r="M37" s="21">
        <v>0</v>
      </c>
      <c r="N37" s="125">
        <v>0</v>
      </c>
      <c r="O37" s="20">
        <f t="shared" si="10"/>
        <v>29815</v>
      </c>
      <c r="P37" s="21">
        <f t="shared" si="10"/>
        <v>29810.2</v>
      </c>
      <c r="Q37" s="21">
        <f t="shared" si="7"/>
        <v>99.983900721113528</v>
      </c>
      <c r="R37" s="12"/>
      <c r="S37" s="32"/>
    </row>
    <row r="38" spans="1:19" ht="31.5">
      <c r="A38" s="18" t="s">
        <v>166</v>
      </c>
      <c r="B38" s="11" t="s">
        <v>151</v>
      </c>
      <c r="C38" s="20">
        <v>0</v>
      </c>
      <c r="D38" s="21">
        <v>0</v>
      </c>
      <c r="E38" s="21">
        <v>0</v>
      </c>
      <c r="F38" s="125">
        <v>0</v>
      </c>
      <c r="G38" s="20">
        <v>0</v>
      </c>
      <c r="H38" s="21">
        <v>0</v>
      </c>
      <c r="I38" s="21">
        <v>0</v>
      </c>
      <c r="J38" s="125">
        <v>0</v>
      </c>
      <c r="K38" s="20">
        <v>120000</v>
      </c>
      <c r="L38" s="21">
        <v>110368.94</v>
      </c>
      <c r="M38" s="21">
        <f t="shared" ref="M38" si="15">L38*100/K38</f>
        <v>91.97411666666666</v>
      </c>
      <c r="N38" s="125"/>
      <c r="O38" s="20">
        <f t="shared" si="10"/>
        <v>120000</v>
      </c>
      <c r="P38" s="21">
        <f t="shared" si="10"/>
        <v>110368.94</v>
      </c>
      <c r="Q38" s="21">
        <f t="shared" si="7"/>
        <v>91.97411666666666</v>
      </c>
      <c r="R38" s="12"/>
      <c r="S38" s="32"/>
    </row>
  </sheetData>
  <mergeCells count="8">
    <mergeCell ref="A1:R1"/>
    <mergeCell ref="A2:R2"/>
    <mergeCell ref="A3:R3"/>
    <mergeCell ref="A5:B5"/>
    <mergeCell ref="C5:F5"/>
    <mergeCell ref="G5:J5"/>
    <mergeCell ref="K5:N5"/>
    <mergeCell ref="O5:R5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การดำเนินงาน</vt:lpstr>
      <vt:lpstr>สรุป_การเบิกจ่าย</vt:lpstr>
      <vt:lpstr>ส่วนกลาง</vt:lpstr>
      <vt:lpstr>กตน.กพร.กกม.ศทส.</vt:lpstr>
      <vt:lpstr>สลธ.กยผ.กตท.</vt:lpstr>
      <vt:lpstr>กปก.กอท.กบค.</vt:lpstr>
      <vt:lpstr>กปท.1-5</vt:lpstr>
      <vt:lpstr>เขต 1</vt:lpstr>
      <vt:lpstr>เขต 2</vt:lpstr>
      <vt:lpstr>เขต 3</vt:lpstr>
      <vt:lpstr>เขต 4</vt:lpstr>
      <vt:lpstr>เขต 5</vt:lpstr>
      <vt:lpstr>เขต 6</vt:lpstr>
      <vt:lpstr>เขต 7</vt:lpstr>
      <vt:lpstr>เขต 8</vt:lpstr>
      <vt:lpstr>เขต 9</vt:lpstr>
      <vt:lpstr>'เขต 1'!Print_Titles</vt:lpstr>
      <vt:lpstr>'เขต 2'!Print_Titles</vt:lpstr>
      <vt:lpstr>'เขต 3'!Print_Titles</vt:lpstr>
      <vt:lpstr>'เขต 4'!Print_Titles</vt:lpstr>
      <vt:lpstr>'เขต 5'!Print_Titles</vt:lpstr>
      <vt:lpstr>'เขต 6'!Print_Titles</vt:lpstr>
      <vt:lpstr>'เขต 7'!Print_Titles</vt:lpstr>
      <vt:lpstr>'เขต 8'!Print_Titles</vt:lpstr>
      <vt:lpstr>'เขต 9'!Print_Titles</vt:lpstr>
      <vt:lpstr>กตน.กพร.กกม.ศทส.!Print_Titles</vt:lpstr>
      <vt:lpstr>กปก.กอท.กบค.!Print_Titles</vt:lpstr>
      <vt:lpstr>'กปท.1-5'!Print_Titles</vt:lpstr>
      <vt:lpstr>สรุป_การเบิกจ่าย!Print_Titles</vt:lpstr>
      <vt:lpstr>สลธ.กยผ.กตท.!Print_Titles</vt:lpstr>
      <vt:lpstr>ส่วนกลาง!Print_Titles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</cp:lastModifiedBy>
  <cp:lastPrinted>2019-09-04T02:52:14Z</cp:lastPrinted>
  <dcterms:created xsi:type="dcterms:W3CDTF">2019-02-27T02:42:13Z</dcterms:created>
  <dcterms:modified xsi:type="dcterms:W3CDTF">2019-10-07T08:25:09Z</dcterms:modified>
</cp:coreProperties>
</file>