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730" windowHeight="9930" tabRatio="937" activeTab="8"/>
  </bookViews>
  <sheets>
    <sheet name="ปกคำขอ" sheetId="123" r:id="rId1"/>
    <sheet name="สรุปแบบฟอร์ม" sheetId="94" r:id="rId2"/>
    <sheet name="ส่วน 1" sheetId="126" r:id="rId3"/>
    <sheet name="สรุปคำขอ" sheetId="125" r:id="rId4"/>
    <sheet name="ส่วน 2" sheetId="127" r:id="rId5"/>
    <sheet name="1. งบบุคลากร" sheetId="139" r:id="rId6"/>
    <sheet name="2 OT" sheetId="23" r:id="rId7"/>
    <sheet name="3 ตอบแทนผู้ปฏิบัติงาน" sheetId="114" r:id="rId8"/>
    <sheet name="4 ค่าตอบแทนเงินเดือนเต็มขั้น" sheetId="145" r:id="rId9"/>
    <sheet name="5 เหมาจ่ายรถประจำฯ" sheetId="141" r:id="rId10"/>
    <sheet name="6 ค่าตอบแทน คกก." sheetId="113" r:id="rId11"/>
    <sheet name="7 ค่าเบี้ยประชุมกรรมการ" sheetId="88" r:id="rId12"/>
    <sheet name="8 คาเบี้ยประกัน" sheetId="115" r:id="rId13"/>
    <sheet name="9 ค่าเบี้ยเลี้ยง" sheetId="28" r:id="rId14"/>
    <sheet name="10 สัมมนาประชาชน" sheetId="24" r:id="rId15"/>
    <sheet name="11 สัมมนาภายใน" sheetId="129" r:id="rId16"/>
    <sheet name="12 อบรมข้าราชการ" sheetId="128" r:id="rId17"/>
    <sheet name="13 เช่าบ้าน" sheetId="142" r:id="rId18"/>
    <sheet name="14 ค่าเช่าทรัพย์สิน" sheetId="132" r:id="rId19"/>
    <sheet name="15 จ้างเหมาบริการ" sheetId="78" r:id="rId20"/>
    <sheet name="16 ค่าตอบแทนพยาน" sheetId="92" r:id="rId21"/>
    <sheet name="17 ค่ารับรอง" sheetId="34" r:id="rId22"/>
    <sheet name="18 ค่าโฆษณา" sheetId="25" r:id="rId23"/>
    <sheet name="19 ค่าเช่ารถกรรมการ" sheetId="118" r:id="rId24"/>
    <sheet name="20 ค้าเช่ารถยนต์พร้อมคนชับ" sheetId="143" r:id="rId25"/>
    <sheet name="21 ค่าซ่อมแชมครุภัณฑ์" sheetId="93" r:id="rId26"/>
    <sheet name="22 ค่าอมแซมยานพาหนะ" sheetId="144" r:id="rId27"/>
    <sheet name="23 ม.61" sheetId="133" r:id="rId28"/>
    <sheet name="24 ค่าวัสดุ" sheetId="43" r:id="rId29"/>
    <sheet name="25 สาธารณูปโภค" sheetId="134" r:id="rId30"/>
    <sheet name="26 งบลงทุน" sheetId="140" r:id="rId31"/>
    <sheet name="27 ต่างประเทศ" sheetId="27" r:id="rId32"/>
    <sheet name="28 ค่าจ้างที่ปรึกษา" sheetId="119" r:id="rId33"/>
    <sheet name="29คุ้มครองพยาน" sheetId="137" r:id="rId34"/>
    <sheet name="30 ร่างโครงการและประมาณการ" sheetId="138" r:id="rId35"/>
  </sheets>
  <externalReferences>
    <externalReference r:id="rId36"/>
    <externalReference r:id="rId37"/>
    <externalReference r:id="rId38"/>
  </externalReferences>
  <definedNames>
    <definedName name="_ddd1">#REF!</definedName>
    <definedName name="_ddd10">#REF!</definedName>
    <definedName name="_ddd11">#REF!</definedName>
    <definedName name="_ddd12">#REF!</definedName>
    <definedName name="_ddd15">#REF!</definedName>
    <definedName name="_ddd2">#REF!</definedName>
    <definedName name="_ddd22">#REF!</definedName>
    <definedName name="_ddd23">#REF!</definedName>
    <definedName name="_ddd3">#REF!</definedName>
    <definedName name="_ddd5">#REF!</definedName>
    <definedName name="_ddd6">#REF!</definedName>
    <definedName name="_ddd8">#REF!</definedName>
    <definedName name="_ddd9">#REF!</definedName>
    <definedName name="_end001">#REF!</definedName>
    <definedName name="_end01" localSheetId="22">#REF!</definedName>
    <definedName name="_end01" localSheetId="31">#REF!</definedName>
    <definedName name="AAA" localSheetId="19">'[1]อบรม ไม่ใช้'!#REF!</definedName>
    <definedName name="AAA" localSheetId="22">#REF!</definedName>
    <definedName name="AAA" localSheetId="31">[2]อบรม!#REF!</definedName>
    <definedName name="AAA">'[3]อบรม ไม่ใช้'!#REF!</definedName>
    <definedName name="AAA0" localSheetId="22">#REF!</definedName>
    <definedName name="AAA0" localSheetId="31">#REF!</definedName>
    <definedName name="AAA00">#REF!</definedName>
    <definedName name="AAA000" localSheetId="22">#REF!</definedName>
    <definedName name="AAA000" localSheetId="31">#REF!</definedName>
    <definedName name="dep">#REF!</definedName>
    <definedName name="drop1" localSheetId="19">'[1]อบรม ไม่ใช้'!#REF!</definedName>
    <definedName name="drop1" localSheetId="22">#REF!</definedName>
    <definedName name="drop1" localSheetId="31">[2]อบรม!#REF!</definedName>
    <definedName name="drop1">'[3]อบรม ไม่ใช้'!#REF!</definedName>
    <definedName name="end" localSheetId="22">#REF!</definedName>
    <definedName name="end" localSheetId="31">#REF!</definedName>
    <definedName name="END000" localSheetId="22">#REF!</definedName>
    <definedName name="END000" localSheetId="31">#REF!</definedName>
    <definedName name="fk">#REF!</definedName>
    <definedName name="_xlnm.Print_Area" localSheetId="31">'27 ต่างประเทศ'!$A$1:$M$98</definedName>
    <definedName name="_xlnm.Print_Titles" localSheetId="3">สรุปคำขอ!$6:$8</definedName>
    <definedName name="view" localSheetId="19">'[1]อบรม ไม่ใช้'!#REF!</definedName>
    <definedName name="view" localSheetId="22">#REF!</definedName>
    <definedName name="view" localSheetId="31">[2]อบรม!#REF!</definedName>
    <definedName name="view">'[3]อบรม ไม่ใช้'!#REF!</definedName>
    <definedName name="vsprj" localSheetId="22">#REF!</definedName>
    <definedName name="vsprj" localSheetId="31">#REF!</definedName>
    <definedName name="vsprj0" localSheetId="22">#REF!</definedName>
    <definedName name="vsprj0" localSheetId="31">#REF!</definedName>
    <definedName name="vsprj00">#REF!</definedName>
    <definedName name="vsprj000" localSheetId="19">[1]ตปท!#REF!</definedName>
    <definedName name="vsprj000" localSheetId="22">#REF!</definedName>
    <definedName name="vsprj000" localSheetId="31">[2]ตปท!#REF!</definedName>
    <definedName name="vsprj000">[3]ตปท!#REF!</definedName>
  </definedNames>
  <calcPr calcId="125725"/>
</workbook>
</file>

<file path=xl/calcChain.xml><?xml version="1.0" encoding="utf-8"?>
<calcChain xmlns="http://schemas.openxmlformats.org/spreadsheetml/2006/main">
  <c r="H6" i="137"/>
  <c r="H10"/>
  <c r="H9"/>
  <c r="H8"/>
  <c r="H14"/>
  <c r="H13"/>
  <c r="H12"/>
  <c r="E45" i="125"/>
  <c r="E44"/>
  <c r="E43"/>
  <c r="K7" i="134"/>
  <c r="H19" i="132"/>
  <c r="H10" s="1"/>
  <c r="E28" i="125"/>
  <c r="H6" i="128"/>
  <c r="G6"/>
  <c r="F6"/>
  <c r="E27" i="125"/>
  <c r="I6" i="28"/>
  <c r="I11"/>
  <c r="I15"/>
  <c r="I14"/>
  <c r="I13"/>
  <c r="I10"/>
  <c r="I9"/>
  <c r="I8"/>
  <c r="E18" i="125"/>
  <c r="I7" i="88"/>
  <c r="E16" i="125"/>
  <c r="I5" i="145"/>
  <c r="E15" i="125" s="1"/>
  <c r="G19" i="140"/>
  <c r="G8" s="1"/>
  <c r="G9"/>
  <c r="E36" i="125"/>
  <c r="I8" i="141"/>
  <c r="I12" s="1"/>
  <c r="I9"/>
  <c r="I10"/>
  <c r="F4" i="142"/>
  <c r="E29" i="125" s="1"/>
  <c r="E4" i="142"/>
  <c r="I31" i="144"/>
  <c r="I29" s="1"/>
  <c r="I6"/>
  <c r="E38" i="125" s="1"/>
  <c r="A3" i="144"/>
  <c r="J29" i="139"/>
  <c r="I29"/>
  <c r="D29"/>
  <c r="C29"/>
  <c r="P11"/>
  <c r="K11"/>
  <c r="K29"/>
  <c r="I17" i="143"/>
  <c r="I16"/>
  <c r="I15"/>
  <c r="I14"/>
  <c r="H12"/>
  <c r="H11"/>
  <c r="H10"/>
  <c r="I9"/>
  <c r="H9"/>
  <c r="I8"/>
  <c r="H8"/>
  <c r="H7"/>
  <c r="D7"/>
  <c r="A3"/>
  <c r="J11" i="141"/>
  <c r="J10"/>
  <c r="G12"/>
  <c r="H41" i="132"/>
  <c r="H40" s="1"/>
  <c r="K12" i="134"/>
  <c r="K10"/>
  <c r="O195" i="138"/>
  <c r="O192"/>
  <c r="O189"/>
  <c r="O186"/>
  <c r="O184"/>
  <c r="O183"/>
  <c r="O179"/>
  <c r="O177"/>
  <c r="O176"/>
  <c r="O174"/>
  <c r="O171"/>
  <c r="J6" i="119"/>
  <c r="J35"/>
  <c r="J39"/>
  <c r="J34" s="1"/>
  <c r="J33" s="1"/>
  <c r="J42"/>
  <c r="J46"/>
  <c r="J136"/>
  <c r="J132"/>
  <c r="J129"/>
  <c r="J125"/>
  <c r="J124" s="1"/>
  <c r="J104"/>
  <c r="J100"/>
  <c r="J97"/>
  <c r="J92" s="1"/>
  <c r="J93"/>
  <c r="J72"/>
  <c r="J68"/>
  <c r="J65"/>
  <c r="J61"/>
  <c r="J38" i="133"/>
  <c r="J37"/>
  <c r="J35" s="1"/>
  <c r="J36"/>
  <c r="J11"/>
  <c r="J43"/>
  <c r="J39"/>
  <c r="I31" i="93"/>
  <c r="I29" s="1"/>
  <c r="H47" i="25"/>
  <c r="H56"/>
  <c r="H54"/>
  <c r="H52"/>
  <c r="H50" s="1"/>
  <c r="H6" i="34"/>
  <c r="E33" i="125"/>
  <c r="H39" i="34"/>
  <c r="H38"/>
  <c r="H36" s="1"/>
  <c r="H34"/>
  <c r="H33"/>
  <c r="H31" s="1"/>
  <c r="H14" i="78"/>
  <c r="H13"/>
  <c r="E47"/>
  <c r="E42" s="1"/>
  <c r="H42" s="1"/>
  <c r="H41"/>
  <c r="H40"/>
  <c r="H39"/>
  <c r="H38"/>
  <c r="H35" s="1"/>
  <c r="H37"/>
  <c r="H36"/>
  <c r="H34" i="132"/>
  <c r="H13"/>
  <c r="H9" s="1"/>
  <c r="H36" i="128"/>
  <c r="H37"/>
  <c r="H35"/>
  <c r="H34"/>
  <c r="H33"/>
  <c r="H32"/>
  <c r="G30"/>
  <c r="F30"/>
  <c r="H31"/>
  <c r="E30"/>
  <c r="D38" i="129"/>
  <c r="C38"/>
  <c r="I52"/>
  <c r="I51"/>
  <c r="I50"/>
  <c r="I49"/>
  <c r="I48"/>
  <c r="I46" s="1"/>
  <c r="I45"/>
  <c r="I44"/>
  <c r="I43"/>
  <c r="I42"/>
  <c r="I41"/>
  <c r="I39" s="1"/>
  <c r="I38" s="1"/>
  <c r="I6"/>
  <c r="I6" i="24"/>
  <c r="E26" i="125" s="1"/>
  <c r="D35" i="24"/>
  <c r="C35"/>
  <c r="I47"/>
  <c r="I46"/>
  <c r="I45"/>
  <c r="I44"/>
  <c r="I43"/>
  <c r="I42" s="1"/>
  <c r="I41"/>
  <c r="I40"/>
  <c r="I39"/>
  <c r="I38"/>
  <c r="I36" s="1"/>
  <c r="I35" s="1"/>
  <c r="I37"/>
  <c r="F11" i="115"/>
  <c r="F10" s="1"/>
  <c r="F9"/>
  <c r="F7" s="1"/>
  <c r="F8"/>
  <c r="F6" s="1"/>
  <c r="E19" i="125" s="1"/>
  <c r="F33" i="115"/>
  <c r="F32" s="1"/>
  <c r="F31"/>
  <c r="F30"/>
  <c r="F29" s="1"/>
  <c r="F28" s="1"/>
  <c r="I46" i="88"/>
  <c r="I43" s="1"/>
  <c r="I41"/>
  <c r="I36" s="1"/>
  <c r="C35"/>
  <c r="D35"/>
  <c r="I36" i="23"/>
  <c r="I33" s="1"/>
  <c r="I35"/>
  <c r="I7"/>
  <c r="I6"/>
  <c r="E13" i="125" s="1"/>
  <c r="I10" i="23"/>
  <c r="H25" i="25"/>
  <c r="H19"/>
  <c r="H13"/>
  <c r="H7"/>
  <c r="H6" s="1"/>
  <c r="E34" i="125" s="1"/>
  <c r="J19" i="133"/>
  <c r="J15"/>
  <c r="J7"/>
  <c r="J6"/>
  <c r="E39" i="125" s="1"/>
  <c r="H38" i="92"/>
  <c r="H41" i="137"/>
  <c r="H40"/>
  <c r="H36"/>
  <c r="H35"/>
  <c r="A3"/>
  <c r="A3" i="119"/>
  <c r="A3" i="27"/>
  <c r="A4" i="134"/>
  <c r="A3" i="43"/>
  <c r="A3" i="133"/>
  <c r="A3" i="93"/>
  <c r="A3" i="118"/>
  <c r="A3" i="25"/>
  <c r="A3" i="34"/>
  <c r="A3" i="92"/>
  <c r="A3" i="78"/>
  <c r="A4" i="132"/>
  <c r="B3" i="78" s="1"/>
  <c r="A3" i="128"/>
  <c r="A3" i="129"/>
  <c r="A3" i="24"/>
  <c r="A3" i="115"/>
  <c r="A3" i="113"/>
  <c r="A3" i="88" s="1"/>
  <c r="A3" i="114"/>
  <c r="A3" i="23"/>
  <c r="A3" i="28" s="1"/>
  <c r="G42" i="137"/>
  <c r="F42"/>
  <c r="E42"/>
  <c r="K9" i="134"/>
  <c r="K14"/>
  <c r="J34" i="133"/>
  <c r="J33"/>
  <c r="J32"/>
  <c r="J31" s="1"/>
  <c r="J30" s="1"/>
  <c r="E32" i="125"/>
  <c r="H74" i="43"/>
  <c r="H73"/>
  <c r="H72"/>
  <c r="H71" s="1"/>
  <c r="H15" s="1"/>
  <c r="H44"/>
  <c r="H43"/>
  <c r="H42"/>
  <c r="H48"/>
  <c r="H47"/>
  <c r="H46"/>
  <c r="H52"/>
  <c r="H51"/>
  <c r="H50"/>
  <c r="H70"/>
  <c r="H69"/>
  <c r="H68"/>
  <c r="H67" s="1"/>
  <c r="H14" s="1"/>
  <c r="H66"/>
  <c r="H65"/>
  <c r="H64"/>
  <c r="H62"/>
  <c r="H61"/>
  <c r="H59" s="1"/>
  <c r="H12" s="1"/>
  <c r="H60"/>
  <c r="G57" i="78"/>
  <c r="G56"/>
  <c r="G55"/>
  <c r="G54"/>
  <c r="G53"/>
  <c r="G52"/>
  <c r="G51"/>
  <c r="G50"/>
  <c r="G49"/>
  <c r="G48"/>
  <c r="G47" s="1"/>
  <c r="H12"/>
  <c r="H11"/>
  <c r="H10"/>
  <c r="H9"/>
  <c r="H8"/>
  <c r="H7"/>
  <c r="H6" s="1"/>
  <c r="E31" i="125" s="1"/>
  <c r="J85" i="27"/>
  <c r="L85" s="1"/>
  <c r="G85"/>
  <c r="J84"/>
  <c r="J83" s="1"/>
  <c r="G84"/>
  <c r="G83" s="1"/>
  <c r="J74"/>
  <c r="G74"/>
  <c r="L74" s="1"/>
  <c r="J73"/>
  <c r="J72" s="1"/>
  <c r="G73"/>
  <c r="L73" s="1"/>
  <c r="J61"/>
  <c r="G61"/>
  <c r="L61" s="1"/>
  <c r="J60"/>
  <c r="L60" s="1"/>
  <c r="G60"/>
  <c r="G59"/>
  <c r="J51"/>
  <c r="L51" s="1"/>
  <c r="G51"/>
  <c r="J50"/>
  <c r="J49" s="1"/>
  <c r="G50"/>
  <c r="G49" s="1"/>
  <c r="J96"/>
  <c r="G96"/>
  <c r="D96"/>
  <c r="L96" s="1"/>
  <c r="J95"/>
  <c r="J94" s="1"/>
  <c r="G95"/>
  <c r="G94" s="1"/>
  <c r="D95"/>
  <c r="L95" s="1"/>
  <c r="K94"/>
  <c r="D83"/>
  <c r="K83"/>
  <c r="D72"/>
  <c r="K72"/>
  <c r="D59"/>
  <c r="K59"/>
  <c r="K49"/>
  <c r="K40"/>
  <c r="H58" i="43"/>
  <c r="H57"/>
  <c r="H55" s="1"/>
  <c r="H40"/>
  <c r="H39"/>
  <c r="H56"/>
  <c r="H38"/>
  <c r="I6" i="93"/>
  <c r="E37" i="125" s="1"/>
  <c r="H7" i="92"/>
  <c r="C35" i="118"/>
  <c r="G35"/>
  <c r="H35" s="1"/>
  <c r="C34"/>
  <c r="C32"/>
  <c r="G34"/>
  <c r="H34" s="1"/>
  <c r="H32" s="1"/>
  <c r="I49" i="28"/>
  <c r="I48"/>
  <c r="I47"/>
  <c r="I50" s="1"/>
  <c r="I44"/>
  <c r="I43"/>
  <c r="I42"/>
  <c r="I45" s="1"/>
  <c r="G38" i="114"/>
  <c r="H38"/>
  <c r="G37"/>
  <c r="H37" s="1"/>
  <c r="H40" s="1"/>
  <c r="E35"/>
  <c r="G33"/>
  <c r="H33" s="1"/>
  <c r="G32"/>
  <c r="H32" s="1"/>
  <c r="G13"/>
  <c r="H13" s="1"/>
  <c r="G12"/>
  <c r="H12"/>
  <c r="H15" s="1"/>
  <c r="E10"/>
  <c r="G9"/>
  <c r="H9"/>
  <c r="G8"/>
  <c r="H8" s="1"/>
  <c r="H10" s="1"/>
  <c r="H6" s="1"/>
  <c r="E14" i="125" s="1"/>
  <c r="G41" i="113"/>
  <c r="H41"/>
  <c r="G40"/>
  <c r="H40" s="1"/>
  <c r="H43" s="1"/>
  <c r="G36"/>
  <c r="H36" s="1"/>
  <c r="G35"/>
  <c r="H35"/>
  <c r="H35" i="92"/>
  <c r="H33" s="1"/>
  <c r="H36"/>
  <c r="H37"/>
  <c r="M47" i="88"/>
  <c r="M46"/>
  <c r="M45"/>
  <c r="M48"/>
  <c r="M49" s="1"/>
  <c r="M40"/>
  <c r="M39"/>
  <c r="M38"/>
  <c r="M41" s="1"/>
  <c r="M42" s="1"/>
  <c r="D40" i="27"/>
  <c r="J42"/>
  <c r="J41"/>
  <c r="J40" s="1"/>
  <c r="G42"/>
  <c r="L42"/>
  <c r="G41"/>
  <c r="L41" s="1"/>
  <c r="L40" s="1"/>
  <c r="J7" s="1"/>
  <c r="I31" i="23"/>
  <c r="H49" i="25"/>
  <c r="H45"/>
  <c r="H43" s="1"/>
  <c r="H42" s="1"/>
  <c r="I32" i="23"/>
  <c r="I29"/>
  <c r="I28" s="1"/>
  <c r="H6" i="118"/>
  <c r="E35" i="125" s="1"/>
  <c r="H11" i="113"/>
  <c r="H6"/>
  <c r="E17" i="125" s="1"/>
  <c r="H16" i="113"/>
  <c r="D49" i="27"/>
  <c r="J60" i="119"/>
  <c r="L84" i="27"/>
  <c r="L50"/>
  <c r="H30" i="128"/>
  <c r="E48" i="125"/>
  <c r="H39" i="137"/>
  <c r="H34"/>
  <c r="H42" s="1"/>
  <c r="H33"/>
  <c r="G40" i="27"/>
  <c r="H37" i="43"/>
  <c r="H7" s="1"/>
  <c r="H49"/>
  <c r="H10" s="1"/>
  <c r="H63"/>
  <c r="H13" s="1"/>
  <c r="H45"/>
  <c r="H9" s="1"/>
  <c r="H41"/>
  <c r="H8" s="1"/>
  <c r="K8" i="134"/>
  <c r="E42" i="125"/>
  <c r="Q11" i="139"/>
  <c r="Q29" s="1"/>
  <c r="E10" i="125" s="1"/>
  <c r="O198" i="138" l="1"/>
  <c r="E49" i="125"/>
  <c r="H8" i="132"/>
  <c r="H33"/>
  <c r="E30" i="125"/>
  <c r="H11" i="43"/>
  <c r="H6" s="1"/>
  <c r="E41" i="125" s="1"/>
  <c r="H36" i="43"/>
  <c r="L83" i="27"/>
  <c r="J11" s="1"/>
  <c r="H38" i="113"/>
  <c r="H33" s="1"/>
  <c r="L94" i="27"/>
  <c r="L59"/>
  <c r="J9" s="1"/>
  <c r="I35" i="88"/>
  <c r="E12" i="125"/>
  <c r="H35" i="114"/>
  <c r="H30" s="1"/>
  <c r="L49" i="27"/>
  <c r="J8" s="1"/>
  <c r="J6" s="1"/>
  <c r="E47" i="125" s="1"/>
  <c r="I39" i="28"/>
  <c r="L72" i="27"/>
  <c r="J10" s="1"/>
  <c r="H30" i="34"/>
  <c r="G72" i="27"/>
  <c r="J59"/>
  <c r="D94"/>
  <c r="E25" i="125"/>
  <c r="E46" l="1"/>
  <c r="I17" i="28"/>
  <c r="E24" i="125" s="1"/>
  <c r="E23" s="1"/>
  <c r="E11" s="1"/>
  <c r="E9" l="1"/>
</calcChain>
</file>

<file path=xl/sharedStrings.xml><?xml version="1.0" encoding="utf-8"?>
<sst xmlns="http://schemas.openxmlformats.org/spreadsheetml/2006/main" count="2284" uniqueCount="961">
  <si>
    <t>โครงการ/รายการ</t>
  </si>
  <si>
    <t xml:space="preserve">       - ค่าที่พัก</t>
  </si>
  <si>
    <t xml:space="preserve">       - ค่าวัสดุอุปกรณ์ในการประชุม</t>
  </si>
  <si>
    <t xml:space="preserve"> -</t>
  </si>
  <si>
    <t xml:space="preserve">   - จ้างผลิตและเผยแพร่สกู๊ปข่าวความยาว 1 นาที ออกอากาศทางสถานีโทรทัศน์ จำนวน 5 สถานีๆ ละ 6 ครั้ง</t>
  </si>
  <si>
    <t>1 นาที/ครั้ง</t>
  </si>
  <si>
    <t xml:space="preserve">    - ค่าผลิตและเผยแพร่สปอตวิทยุ 30 วินาที เรื่อง 'งานมหกรรมส่งเสริมสุขภาพและอนามัยสิ่งแวดล้อมเพื่อคนไทยสุขภาพดี" ผ่านสถานีเครือข่าย 2 สถานี ซึ่งเป็นเครือข่ายที่ใหญ่ที่สุดของประเทศไทย มีกลุ่มเป้าหมายในการรับฟังรายการมากที่สุด ช่วงข่าวต้นชั่วโมง</t>
  </si>
  <si>
    <t>06.00-23.00 น. ช่วง มี.ค.-พ.ค.57</t>
  </si>
  <si>
    <t>5 ฉบับ</t>
  </si>
  <si>
    <t>4 ตอน</t>
  </si>
  <si>
    <t>คำชี้แจง</t>
  </si>
  <si>
    <t>ระดับ</t>
  </si>
  <si>
    <t>ค่าโดยสาร</t>
  </si>
  <si>
    <t>วันละ</t>
  </si>
  <si>
    <t>ทั้งสิ้น</t>
  </si>
  <si>
    <t>บาท</t>
  </si>
  <si>
    <t>วัน</t>
  </si>
  <si>
    <t>หมายเหตุ</t>
  </si>
  <si>
    <t>วัน/ชม./มื้อ
(3)</t>
  </si>
  <si>
    <t>ทั้งปี</t>
  </si>
  <si>
    <t>30 วินาที/ครั้ง</t>
  </si>
  <si>
    <t>200 ครั้ง
(สถานีละ 100 ครั้ง)</t>
  </si>
  <si>
    <t>ลำดับ</t>
  </si>
  <si>
    <t>ผลที่คาดว่าจะได้รับ</t>
  </si>
  <si>
    <t>จำนวน</t>
  </si>
  <si>
    <t>ค่าที่พัก</t>
  </si>
  <si>
    <t>ค่าเบี้ยเลี้ยง</t>
  </si>
  <si>
    <t>ค่าใช้จ่าย</t>
  </si>
  <si>
    <t>รวมเงิน</t>
  </si>
  <si>
    <t>อื่น ๆ</t>
  </si>
  <si>
    <t xml:space="preserve"> </t>
  </si>
  <si>
    <t>หมายเหตุ : 1. วันทำการ ชม. ละ 50 บาท (ไม่เกิน 4 ชั่วโมง)</t>
  </si>
  <si>
    <t xml:space="preserve">               2. วันหยุดราชการ ชม. ละ 60 บาท (ไม่เกิน 7 ชั่วโมง)</t>
  </si>
  <si>
    <t xml:space="preserve">                                                                                                                          รวมทั้งสิ้น</t>
  </si>
  <si>
    <t>โครงการ/กิจกรรม/รายการ</t>
  </si>
  <si>
    <t xml:space="preserve">         - ค่าเบี้ยเลี้ยง</t>
  </si>
  <si>
    <t xml:space="preserve">         - ค่าที่พัก</t>
  </si>
  <si>
    <t xml:space="preserve">         - ค่าพาหนะ</t>
  </si>
  <si>
    <t xml:space="preserve">       - ค่าวิทยากร</t>
  </si>
  <si>
    <t xml:space="preserve">       - ค่าอาหาร</t>
  </si>
  <si>
    <t xml:space="preserve">       - ค่าอาหารว่างและเครื่องดื่ม</t>
  </si>
  <si>
    <t>(บาท)</t>
  </si>
  <si>
    <t>ฯลฯ</t>
  </si>
  <si>
    <t>ที่</t>
  </si>
  <si>
    <t>รวมทั้งสิ้น</t>
  </si>
  <si>
    <t>รายชื่อผู้เดินทาง</t>
  </si>
  <si>
    <t>ตัวอย่าง</t>
  </si>
  <si>
    <t>รายการ</t>
  </si>
  <si>
    <t>รวมงบประมาณ
(5)=(1)x(2)x(3)x(4)</t>
  </si>
  <si>
    <t>หน่วยนับ
(2)</t>
  </si>
  <si>
    <t>ครั้ง
(1)</t>
  </si>
  <si>
    <r>
      <t>วัตถุประสงค์</t>
    </r>
    <r>
      <rPr>
        <sz val="14"/>
        <rFont val="TH SarabunPSK"/>
        <family val="2"/>
      </rPr>
      <t xml:space="preserve">  </t>
    </r>
  </si>
  <si>
    <r>
      <t>ผลประโยชน์ที่จะได้รับ</t>
    </r>
    <r>
      <rPr>
        <sz val="14"/>
        <rFont val="TH SarabunPSK"/>
        <family val="2"/>
      </rPr>
      <t xml:space="preserve"> </t>
    </r>
  </si>
  <si>
    <t xml:space="preserve">แบบฟอร์ม ก. </t>
  </si>
  <si>
    <t>โครงการ/กิจกรรม</t>
  </si>
  <si>
    <t>หน่วย : บาท</t>
  </si>
  <si>
    <t>สถานที่
ดำเนินการ</t>
  </si>
  <si>
    <t>กลุ่ม
เป้าหมาย</t>
  </si>
  <si>
    <t>คน</t>
  </si>
  <si>
    <t>ช่วงเวลา</t>
  </si>
  <si>
    <t>วัตถุประสงค์</t>
  </si>
  <si>
    <t>คน
(2)</t>
  </si>
  <si>
    <t>อัตรา
(4)</t>
  </si>
  <si>
    <t>จำนวน
(1)</t>
  </si>
  <si>
    <t xml:space="preserve">  1.1 โทรทัศน์ (สถานีรายการ)</t>
  </si>
  <si>
    <t xml:space="preserve">  1.2 วิทยุ</t>
  </si>
  <si>
    <t xml:space="preserve">  1.3 หนังสือพิมพ์</t>
  </si>
  <si>
    <t>อัตรา
(3)</t>
  </si>
  <si>
    <t>อัตรา
(1)</t>
  </si>
  <si>
    <t>ชม.
(2)</t>
  </si>
  <si>
    <t>คน
(3)</t>
  </si>
  <si>
    <t>วัน
(4)</t>
  </si>
  <si>
    <t>งบประมาณ
(5)=(1)x(2)x(3)x(4)</t>
  </si>
  <si>
    <t>รวมงบประมาณ
(4)=(1)x(3)</t>
  </si>
  <si>
    <t>วัน
(2)</t>
  </si>
  <si>
    <t>ราคต่อหน่วย
(3)</t>
  </si>
  <si>
    <t>ส่วนที่ 1</t>
  </si>
  <si>
    <t>ส่วนที่ 2</t>
  </si>
  <si>
    <t>ผู้บริหารระดับสูง/ผู้บริหารระดับต้น</t>
  </si>
  <si>
    <t>คำชี้แจง
(วัตถุประสงค์และผลประโยชน์ที่จะได้รับ)</t>
  </si>
  <si>
    <t>คำชี้แจง
(วัตถุประสงค์และผลที่คาดว่าจะได้รับ)</t>
  </si>
  <si>
    <t>รวม</t>
  </si>
  <si>
    <t>เงินประจำตำแหน่ง</t>
  </si>
  <si>
    <t>เงินเดือน</t>
  </si>
  <si>
    <t>คำของบประมาณ</t>
  </si>
  <si>
    <t>แบบฟอร์มที่ 2</t>
  </si>
  <si>
    <t>เลขาธิการ/รองเลขาธิการ</t>
  </si>
  <si>
    <t>ผู้ที่เกี่ยวข้อง</t>
  </si>
  <si>
    <t>ชำนาญการพิเศษ/ชำนาญการ</t>
  </si>
  <si>
    <t>เครื่องบิน/ค่าพาหนะ</t>
  </si>
  <si>
    <t>1.ค่าโดยสารเครื่องบินชั้นธุรกิจไป-กลับ กรุงเทพฯ-กรุงเวียนนา-กรุงเทพฯ</t>
  </si>
  <si>
    <t>จำนวนเงิน</t>
  </si>
  <si>
    <t xml:space="preserve">แบบฟอร์มที่ </t>
  </si>
  <si>
    <t>ค่าตอบแทนคณะกรรมการ ป.ป.ท.</t>
  </si>
  <si>
    <t>ค่าเบี้ยประกันสุขภาพ</t>
  </si>
  <si>
    <t>ประธาน</t>
  </si>
  <si>
    <t>ค่าตอบแทนและค่าใช้จ่ายแก่พยาน</t>
  </si>
  <si>
    <t>คนนอก</t>
  </si>
  <si>
    <t>คนใน/นอก</t>
  </si>
  <si>
    <t>สำนักงานคณะกรรมการป้องกันและปราบปรามการทุจริตในภาครัฐ</t>
  </si>
  <si>
    <t>นางวิจิตรา  จำนรรจ์สิริ</t>
  </si>
  <si>
    <t>อัตรา</t>
  </si>
  <si>
    <t>เป็นเงิน</t>
  </si>
  <si>
    <t>ผลงาน</t>
  </si>
  <si>
    <t>ค่าเบี้ยประชุมกรรมการ</t>
  </si>
  <si>
    <t>ค่าซ่อมแซมครุภัณฑ์</t>
  </si>
  <si>
    <t xml:space="preserve">    - หนังสือพิมพ์ ขนาด 10x12 นิ้ว (120คอลัมน์นิ้ว) 4 สี ผ่านหนังสือพิมพ์ 5 ฉบับ อาทิ ไทยรัฐ เดลินิวส์ ข่าวสด คมชัดลึก มติชน โดยมีเนื้อหาเผยแพร่กิจกรรมการดำเนินงานด้านบทบาท ภารกิจของสำนักงาน ป.ป.ท. แก่ประชาชน</t>
  </si>
  <si>
    <r>
      <t>ผลที่คาดว่าจะได้รั</t>
    </r>
    <r>
      <rPr>
        <sz val="14"/>
        <rFont val="TH SarabunPSK"/>
        <family val="2"/>
      </rPr>
      <t xml:space="preserve">บ   ประชาชนมีความรู้ 
</t>
    </r>
  </si>
  <si>
    <t>ความเข้าใจที่ถูกต้องในบทบาท ภารกิจของสำนักงาน ป.ป.ท.</t>
  </si>
  <si>
    <r>
      <t>วัตถุประสงค์</t>
    </r>
    <r>
      <rPr>
        <sz val="14"/>
        <rFont val="TH SarabunPSK"/>
        <family val="2"/>
      </rPr>
      <t xml:space="preserve">    เพื่อให้ประชาชนมีความรู้ </t>
    </r>
  </si>
  <si>
    <r>
      <t>ผลประโยชน์ที่จะได้รับ</t>
    </r>
    <r>
      <rPr>
        <sz val="14"/>
        <rFont val="TH SarabunPSK"/>
        <family val="2"/>
      </rPr>
      <t xml:space="preserve">  ทุกหน่วยงานในสังกัด</t>
    </r>
  </si>
  <si>
    <t>สามารถจัดทำคำขอฯ และจัดส่งได้ในระยะเวลา</t>
  </si>
  <si>
    <t>ที่กำหนด</t>
  </si>
  <si>
    <t>ประเภทครุภัณฑ์</t>
  </si>
  <si>
    <t>ยานพาหนะ</t>
  </si>
  <si>
    <t xml:space="preserve">   รถยนต์ราชการ</t>
  </si>
  <si>
    <t>จัดซื้อ/ได้รับมาปีงบประมาณ</t>
  </si>
  <si>
    <t>รายการซ่อม</t>
  </si>
  <si>
    <t>เปลี่ยนล้อยางรถยนต์</t>
  </si>
  <si>
    <t>คอมพิวเตอร์</t>
  </si>
  <si>
    <t xml:space="preserve">   เครื่อง Notebook</t>
  </si>
  <si>
    <t>จำนวนคดีที่คาดว่าจะเข้าสู่</t>
  </si>
  <si>
    <t>สอบข้อเท็จจริงเบื้องต้น</t>
  </si>
  <si>
    <t>ประชุม 1 ครั้ง</t>
  </si>
  <si>
    <t>ค่าเบี้ยประชุม 1 ครั้ง</t>
  </si>
  <si>
    <t>บาท/คน</t>
  </si>
  <si>
    <t>จำนวนอนุกรรมการด้านต่าง ๆ</t>
  </si>
  <si>
    <t>5 ด้าน มีจำนวนองค์ประชุม</t>
  </si>
  <si>
    <t>ประมาณ 15 คน</t>
  </si>
  <si>
    <t>ค่าตอบแทน</t>
  </si>
  <si>
    <t>ค่าพาหนะ</t>
  </si>
  <si>
    <t>ที่มีการไต่สวนข้อเท็จจริง</t>
  </si>
  <si>
    <t xml:space="preserve"> -สำหรับพยานที่มาให้ถ้อยคำในคดี</t>
  </si>
  <si>
    <t xml:space="preserve">   ประธานกรรมการ</t>
  </si>
  <si>
    <t xml:space="preserve">   กรรมการ</t>
  </si>
  <si>
    <t>อัตรา
(2)</t>
  </si>
  <si>
    <t>รวมเงินเดือน</t>
  </si>
  <si>
    <t>รวมเงินประจำตำแหน่ง</t>
  </si>
  <si>
    <t>แบบฟอร์มที่ 3</t>
  </si>
  <si>
    <t>รวมค่าตอบแทนที่ปรึกษา</t>
  </si>
  <si>
    <t>ที่ปรึกษาคณะกรรมการ</t>
  </si>
  <si>
    <t>แบบฟอร์มที่ 1</t>
  </si>
  <si>
    <t>แบบฟอร์มที่ 4</t>
  </si>
  <si>
    <t>งบประมาณต่อปี
(4)=(3)x12</t>
  </si>
  <si>
    <t>งบประมาณต่อเดือน
(3)=(1)x(2)</t>
  </si>
  <si>
    <t>แบบฟอร์มที่ 5</t>
  </si>
  <si>
    <t>รวมงบประมาณ
(4)=(1)x(2)x(3)</t>
  </si>
  <si>
    <t>โครงการบูรณาการทุกภาคส่วนฯ</t>
  </si>
  <si>
    <t>รวมงานด้านป้องกัน</t>
  </si>
  <si>
    <t>วัน/เที่ยว
(1)</t>
  </si>
  <si>
    <t>สำหรับเป็นค่าใช้จ่ายในการเดิน</t>
  </si>
  <si>
    <t>ระหว่างส่วนกลางและในพื้นที่</t>
  </si>
  <si>
    <t>หมายเหตุ : คำนวณค่าใช้จ่าย ตามอัตราที่กรมบัญชีกลางกำหนดตามระเบียบกระทรวงการคลังว่าด้วยการเบิกค่าใช้จ่ายในการเดินทางไปราชการ (ฉบับที่ 2 ) พ.ศ.2554</t>
  </si>
  <si>
    <t>งานด้านอื่น ๆ</t>
  </si>
  <si>
    <t>แบบฟอร์มที่ 6</t>
  </si>
  <si>
    <t>งานด้านป้องกันการทุจริต</t>
  </si>
  <si>
    <t>งาน/โครงการ/กิจกรรม/รายการ</t>
  </si>
  <si>
    <t>รวมงานด้านอื่น ๆ</t>
  </si>
  <si>
    <t>แบบฟอร์มที่ 7</t>
  </si>
  <si>
    <t>จ้างเหมาพนักงานรักษาความปลอดภัยจำนวน 1 คน ค่าตอบแทนเดือนละ 9,000 บาท เป็นเวลา 12 เดือน</t>
  </si>
  <si>
    <t>จ้างเหมาพนักงานรักษาความสะอาดจำนวน 1 คน ค่าตอบแทนเดือนละ 9,000 บาท เป็นเวลา 12 เดือน</t>
  </si>
  <si>
    <t>เป็นค่าพิมพ์รายงานประจำปีของสำนักงาน  ป.ป.ท.</t>
  </si>
  <si>
    <t>ครั้ง
(2)</t>
  </si>
  <si>
    <t>ค่าจ้างเหมาพนักงานขับรถยนต์จำนวน 2 คน ค่าตอบแทนเดือนละ 9,000 บาทต่อคน เป็นเวลา 12 เดือน</t>
  </si>
  <si>
    <t>เป็นค่าจ้างเหมาดูแลระบบเว็บไซต์ของสำนักงาน ป.ป.ท.</t>
  </si>
  <si>
    <t>แบบฟอร์มที่ 8</t>
  </si>
  <si>
    <t>ค่าเช่ารถยนต์ประจำตำแหน่งของคณะกรรมการ</t>
  </si>
  <si>
    <t xml:space="preserve">    ประธานกรรมการ</t>
  </si>
  <si>
    <t xml:space="preserve">    กรรมการ</t>
  </si>
  <si>
    <t>รวมงบประมาณ
(3)=(1)x(2)</t>
  </si>
  <si>
    <t>รวมงบประมาณทั้งปี
(4)=(3)x12</t>
  </si>
  <si>
    <t>เป็นค่าเช่ารถยนต์ส่วนบุคคลประจำตำแหน่ง</t>
  </si>
  <si>
    <t>คณะกรรมการ จำนวน 6 คัน เป็นค่าเช่าผูกพัน</t>
  </si>
  <si>
    <t xml:space="preserve">เป็นเวลา  5 ปี เริ่มตั้งแต่ปีงบประมาณ </t>
  </si>
  <si>
    <t>พ.ศ. 2556 - 2560</t>
  </si>
  <si>
    <t>แบบฟอร์มที่ 9</t>
  </si>
  <si>
    <t>รร.ในเขต</t>
  </si>
  <si>
    <t>กรุงเทพฯหรือ</t>
  </si>
  <si>
    <t>ปริมณฑล</t>
  </si>
  <si>
    <t>ผู้บริหารและ</t>
  </si>
  <si>
    <t>ประจำปี 2557 ถูกต้องเป็นไปในทิศทางเดียวกัน</t>
  </si>
  <si>
    <t>แบบฟอร์มที่ 10</t>
  </si>
  <si>
    <t>แบบฟอร์มที่ 11</t>
  </si>
  <si>
    <t>(คดี)</t>
  </si>
  <si>
    <t>(คน)</t>
  </si>
  <si>
    <t>ค่าใช้จ่ายสำหรับพยาน</t>
  </si>
  <si>
    <t>แบบฟอร์มที่ 12</t>
  </si>
  <si>
    <t>แบบฟอร์มที่ 13</t>
  </si>
  <si>
    <t>แบบฟอร์มที่ 14</t>
  </si>
  <si>
    <t xml:space="preserve">กระดาษ ขนาด เอ 4 </t>
  </si>
  <si>
    <t>รีม</t>
  </si>
  <si>
    <t>ประเภทวัสดุ/รายการ</t>
  </si>
  <si>
    <t>กล่อง</t>
  </si>
  <si>
    <t>ลวดเย็บกระดาษ เบอร์ 10</t>
  </si>
  <si>
    <t>กระดาษกาว</t>
  </si>
  <si>
    <t>ม้วน</t>
  </si>
  <si>
    <t>หมึกเครื่องพิมพ์ สำหรับเครื่องพิมพ์พกพา</t>
  </si>
  <si>
    <t>หมึกเครื่องพิมพ์ สำหรับเครื่องพิมพ์เลเซอร์</t>
  </si>
  <si>
    <t>แผ่นซีดี ชนิดเขียนทับ</t>
  </si>
  <si>
    <t>เป็นค่าจ้างพนักงาน (Call Center)</t>
  </si>
  <si>
    <t xml:space="preserve">โครงการ </t>
  </si>
  <si>
    <t>ระยะเวลา ของโครงการ</t>
  </si>
  <si>
    <t>จำนวน ครั้ง</t>
  </si>
  <si>
    <t>รวมงบประมาณ
(บาท)</t>
  </si>
  <si>
    <t xml:space="preserve"> - ค่าเบี้ยเลี้ยง  </t>
  </si>
  <si>
    <t xml:space="preserve">ผลประโยชน์ที่จะได้รับ </t>
  </si>
  <si>
    <t xml:space="preserve"> - ค่าที่พัก </t>
  </si>
  <si>
    <t xml:space="preserve"> - ค่าพาหนะ </t>
  </si>
  <si>
    <t>3.การจัดเก็บข้อมูลภาคสนาม</t>
  </si>
  <si>
    <t>4.นำเสนอและอภิปรายผลการศึกษาในภาพรวม</t>
  </si>
  <si>
    <t>1 ค่าตอบแทน</t>
  </si>
  <si>
    <t xml:space="preserve"> - หัวหน้าโครงการ</t>
  </si>
  <si>
    <t xml:space="preserve"> - ผู้ช่วยโครงการ</t>
  </si>
  <si>
    <t xml:space="preserve"> -เจ้าหน้าที่ประสานงานโครงการ</t>
  </si>
  <si>
    <t>2.จัดประชุมระดมความคิดเห็น</t>
  </si>
  <si>
    <t xml:space="preserve"> - ค่าอาหาร/เครื่องดิ่ม</t>
  </si>
  <si>
    <t xml:space="preserve"> - ค่าเอกสาร/วัสดุต่าง ๆ</t>
  </si>
  <si>
    <t xml:space="preserve">5.ค่าวัสดุสำนักงาน </t>
  </si>
  <si>
    <t xml:space="preserve">6.ค่าจัดพิมพ์รายงานและเผยแพร่ </t>
  </si>
  <si>
    <t xml:space="preserve">ค่าอาหารทำการนอกเวลา </t>
  </si>
  <si>
    <t xml:space="preserve">ค่าเบี้ยเลี้ยง ค่าที่พัก และพาหนะ </t>
  </si>
  <si>
    <t>รายจ่ายอื่น (ค่าจ้างที่ปรึกษา)</t>
  </si>
  <si>
    <t>แบบฟอร์มที่ 18</t>
  </si>
  <si>
    <t xml:space="preserve">ค่าใช้จ่ายในการประชาสัมพันธ์ </t>
  </si>
  <si>
    <t>ค่าเช่ารถยนต์ประจำตำแหน่งคณะกรรมการ ป.ป.ท.</t>
  </si>
  <si>
    <t>ค่าวัสดุสำนักงาน</t>
  </si>
  <si>
    <t xml:space="preserve">แบบฟอร์ม ข. </t>
  </si>
  <si>
    <t>นายกฤตธี  เผื่อนพงศ์</t>
  </si>
  <si>
    <r>
      <rPr>
        <b/>
        <sz val="16"/>
        <rFont val="TH SarabunPSK"/>
        <family val="2"/>
      </rPr>
      <t>ผู้ประสานงาน</t>
    </r>
    <r>
      <rPr>
        <sz val="16"/>
        <rFont val="TH SarabunPSK"/>
        <family val="2"/>
      </rPr>
      <t xml:space="preserve"> </t>
    </r>
  </si>
  <si>
    <t>ปี 2558</t>
  </si>
  <si>
    <t>ปริมาณคดีตามเป้าหมายปี 2558</t>
  </si>
  <si>
    <t>แบบฟอร์ม</t>
  </si>
  <si>
    <t>แบบฟอร์มที่ 15</t>
  </si>
  <si>
    <t>แบบฟอร์มที่ 16</t>
  </si>
  <si>
    <t>แบบฟอร์มที่ 17</t>
  </si>
  <si>
    <t>แบบฟอร์มที่ 19</t>
  </si>
  <si>
    <t>โครงการ…………………………..</t>
  </si>
  <si>
    <t>รวมโครงการที่ 1</t>
  </si>
  <si>
    <t>รวมโครงการที่ 2</t>
  </si>
  <si>
    <t>รวมโครงการที่ 3</t>
  </si>
  <si>
    <t>รวมโครงการที่ 4</t>
  </si>
  <si>
    <t>รวมโครงการที่ 5</t>
  </si>
  <si>
    <t>2.โครงการ 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</si>
  <si>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3.โครงการ 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</si>
  <si>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4.โครงการ 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</si>
  <si>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5.โครงการ 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</si>
  <si>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1.ค่าโดยสารเครื่องบินชั้นธุรกิจไป-กลับ จาก........................ถึง.............................</t>
  </si>
  <si>
    <t>(ตัวอย่าง)</t>
  </si>
  <si>
    <t>7.ค่าใช้จ่ายอื่น ๆ</t>
  </si>
  <si>
    <t>หลักสูตรโครงการ</t>
  </si>
  <si>
    <t>หน่วยงานที่จัด</t>
  </si>
  <si>
    <t xml:space="preserve">ค่าบำรุงรักษา </t>
  </si>
  <si>
    <t>(15%ของงบประมาณที่ใช้)</t>
  </si>
  <si>
    <t>ประมาณการ 15% ของงบประมาณของแต่ละระบบงาน</t>
  </si>
  <si>
    <t>ลำดับที่</t>
  </si>
  <si>
    <t>ชื่อระบบ</t>
  </si>
  <si>
    <t>งบประมาณที่ใช้ไป</t>
  </si>
  <si>
    <t>สิ้นสุดการรับประกัน</t>
  </si>
  <si>
    <t>บริษัทฯ /หน่วยงาน</t>
  </si>
  <si>
    <t>ที่เป็นคู่สัญญาจ้าง</t>
  </si>
  <si>
    <t>ระบบค้นคว้ากฎหมาย</t>
  </si>
  <si>
    <t>2 พย. 56</t>
  </si>
  <si>
    <t>ระบบรับเรื่องและติดตามการร้องเรียน</t>
  </si>
  <si>
    <t>24 มิย. 55</t>
  </si>
  <si>
    <t>ระบบบริหารงานนโยบายและแผนงานและตัวชี้วัด (กพร.)</t>
  </si>
  <si>
    <t>26 สค. 55</t>
  </si>
  <si>
    <t>ระบบรักษาความมั่นคงปลอดภัยระบบสารสนเทศ</t>
  </si>
  <si>
    <t>26 กย. 55</t>
  </si>
  <si>
    <t>ระบบเครือข่ายคอมพิวเตอร์ภายใน (ส่วนขยาย)</t>
  </si>
  <si>
    <t>5 มิย. 56</t>
  </si>
  <si>
    <t>ระบบสื่อสารภายในสำนักงาน ระยะที่ 1</t>
  </si>
  <si>
    <t>29 พค. 56</t>
  </si>
  <si>
    <t>ระบบสำนักงานอิเล็กทรอนิกส์ (E-Office)</t>
  </si>
  <si>
    <t>2 กย. 55</t>
  </si>
  <si>
    <t>ระบบสารสนเทศทางภูมิศาสตร์ด้านการป้องกันและปราบปรามการทุจริตในภาครัฐ (GIS : Geographic Information System)</t>
  </si>
  <si>
    <t>16 ตค. 56</t>
  </si>
  <si>
    <t>ระบบบัญชีการเงิน</t>
  </si>
  <si>
    <t>กพ. 57</t>
  </si>
  <si>
    <t>ระบบบริหารงานพัสดุ</t>
  </si>
  <si>
    <t>ค่าวัสดุเชื้อเพลิงและหล่อลื่น</t>
  </si>
  <si>
    <t>ค่าวัสดุหนังสือและตำรา</t>
  </si>
  <si>
    <t>ค่าวัสดุโฆษณาและเผยแพร่</t>
  </si>
  <si>
    <t>ค่าวัสดุคอมพิวเตอร์</t>
  </si>
  <si>
    <t>วัสดุงานบ้านงานครัว</t>
  </si>
  <si>
    <t>วัสดุไฟฟ้าและวิทยุ</t>
  </si>
  <si>
    <t>วัสดุยานพาหนะและขนส่ง</t>
  </si>
  <si>
    <t>1.วัสดุสำนักงาน</t>
  </si>
  <si>
    <t>2.ค่าวัสดุเชื้อเพลิงและหล่อลื่น</t>
  </si>
  <si>
    <t>3.ค่าวัสดุหนังสือและตำรา</t>
  </si>
  <si>
    <t>4.ค่าวัสดุโฆษณาและเผยแพร่</t>
  </si>
  <si>
    <t>5.วัสดุคอมพิวเตอร์</t>
  </si>
  <si>
    <t>6.วัสดุงานบ้านงานครัว</t>
  </si>
  <si>
    <t>7.วัสดุไฟฟ้าและวิทยุ</t>
  </si>
  <si>
    <t>8.วัสดุยานพาหนะและขนส่ง</t>
  </si>
  <si>
    <t>9.วัสดุอื่น ๆ</t>
  </si>
  <si>
    <t>วัสดุอื่น ๆ</t>
  </si>
  <si>
    <t>งบประมาณ</t>
  </si>
  <si>
    <t xml:space="preserve"> ปี 2557</t>
  </si>
  <si>
    <t xml:space="preserve">ค่าตอบแทนเหมาจ่ายแทนการจัดหารถประจำตำแหน่ง </t>
  </si>
  <si>
    <t xml:space="preserve">ค่าตอบแทนผู้ปฏิบัติงานให้ทางราชการ (ค่าตอบแทนที่ปรึกษา) </t>
  </si>
  <si>
    <t>ค่าโฆษณาและเผยแพร่</t>
  </si>
  <si>
    <t>ค่าใช้จ่ายตามมาตรา 61 แห่งพรบ.มาตรการ</t>
  </si>
  <si>
    <t>แบบฟอร์มที่ 20</t>
  </si>
  <si>
    <t>แบบฟอร์มที่ 21</t>
  </si>
  <si>
    <t>แบบฟอร์มที่ 22</t>
  </si>
  <si>
    <t>แบบฟอร์มที่ 23</t>
  </si>
  <si>
    <t>ค่าใช้จ่ายในการคุ้มครองพยาน</t>
  </si>
  <si>
    <t>1. สัมมนา/ฝึกอบรมบุคคลภายนอก (รวม.....โครงการ)</t>
  </si>
  <si>
    <t>2. สัมมนา/ฝึกอบรมบุคลากรของ ป.ป.ท. (รวม.......โครงการ)</t>
  </si>
  <si>
    <t>3. ส่งบุคลากรไปอบรมภายนอก (รวม.......หลักสูตร)</t>
  </si>
  <si>
    <r>
      <t>หน่วยงาน</t>
    </r>
    <r>
      <rPr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>...............................................................................</t>
    </r>
  </si>
  <si>
    <t xml:space="preserve">         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</si>
  <si>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:</t>
    </r>
  </si>
  <si>
    <t>จำนวนเดือน</t>
  </si>
  <si>
    <t>ประเภทรถยนต์ราชการ</t>
  </si>
  <si>
    <t>รถนั่งส่วนกลาง (รถเก๋ง)</t>
  </si>
  <si>
    <t>รถตู้</t>
  </si>
  <si>
    <t>รถบรรทุกดีเซล (รถกระบะ)</t>
  </si>
  <si>
    <t>รถตรวจการณ์ (เอนกประสงค์)</t>
  </si>
  <si>
    <t>ค่าเช่าเครื่องถ่ายเอกสาร</t>
  </si>
  <si>
    <t>ค่าจัดพิมพ์เอกสารของสำนักงาน</t>
  </si>
  <si>
    <t>ค่าจ้างเหมารักษาความปลอดภัย</t>
  </si>
  <si>
    <t>ค่าจ้างเหมาพนักงานรักษาความสะอาด</t>
  </si>
  <si>
    <t>ค่าจ้างเหมาพนักงานขับรถยนต์</t>
  </si>
  <si>
    <t>ค่าดูแลระบบเทคโนโลยีสารสนเทศและการสื่อสาร</t>
  </si>
  <si>
    <t>ค่าจ้างเหมาพนักงานรับโทรศัพท์  (Call Center)</t>
  </si>
  <si>
    <t>ค่าบริการสื่อสารและโทรคมนาคม</t>
  </si>
  <si>
    <t xml:space="preserve">ค่าตอบแทนผู้ปฏิบัติงานให้ทางราชการ </t>
  </si>
  <si>
    <t>ค่าใช้จ่ายในการสัมมนาและฝึกอบรม (ประชาชนทั่วไป)</t>
  </si>
  <si>
    <t>ค่าใช้จ่ายในการสัมมนาและฝึกอบรม (เพิ่มประสิทธิภาพการทำงาน)</t>
  </si>
  <si>
    <t>ค่าใช้จ่ายในการสัมมนาและฝึกอบรม (หน่วยงานภายนอกจัด)</t>
  </si>
  <si>
    <t>ค่าจ้างเหมาบริการอื่น ๆ</t>
  </si>
  <si>
    <t xml:space="preserve">ค่าใช้จ่ายตามมาตรา 61 </t>
  </si>
  <si>
    <t>รายจ่ายอื่น (ค่าใช้จ่ายในการคุ้มครองพยาน)</t>
  </si>
  <si>
    <t>รายจ่ายอื่น (ค่าใช้จ่ายในการเดินทางไปราชการต่างประเทศ)</t>
  </si>
  <si>
    <t>สำหรับพยาน</t>
  </si>
  <si>
    <t>รวมด้านพยาน</t>
  </si>
  <si>
    <t>สำหรับชุดคุ้มครอง</t>
  </si>
  <si>
    <t xml:space="preserve"> - ค่าอาหาร</t>
  </si>
  <si>
    <t xml:space="preserve"> - ค่าที่พัก</t>
  </si>
  <si>
    <t>รวมชุดคุ้มครอง</t>
  </si>
  <si>
    <t>คำนวณค่าใช้จ่าย ตามระเบียบว่าด้วยมาตรการ</t>
  </si>
  <si>
    <t>คุ้มครองพยานเบื้องต้นฯ พ.ศ. 2554</t>
  </si>
  <si>
    <t>ตามมาตรา 53 และ 54</t>
  </si>
  <si>
    <t>ได้รับจัดสรร</t>
  </si>
  <si>
    <t>ปี 2557</t>
  </si>
  <si>
    <t>ประมาณการ</t>
  </si>
  <si>
    <t>ประมาณการค่าใช้จ่าย</t>
  </si>
  <si>
    <t>ค่าพาหนะ (พื้นที่เขตเดียวกัน)</t>
  </si>
  <si>
    <t>ค่าพาหนะ (พื้นที่นอกเขต)</t>
  </si>
  <si>
    <t>ตามระเบียบกระทรวงยุติธรรมว่าด้วย</t>
  </si>
  <si>
    <t>พ.ศ.2547 ข้อ 8)</t>
  </si>
  <si>
    <t>สำหรับการแสวงหาข้อมูลและรวบรวมหลักฐาน</t>
  </si>
  <si>
    <t>ค่าใช้จ่ายตามมาตรา 18 (4)</t>
  </si>
  <si>
    <t>ด้านการไต่สวนข้อเท็จจริง</t>
  </si>
  <si>
    <t>ค่าใช้จ่ายที่จำเป็นอื่น ๆ</t>
  </si>
  <si>
    <t>ครุภัณฑ์อื่น ๆ</t>
  </si>
  <si>
    <t xml:space="preserve">    1. สื่อโทรทัศน์</t>
  </si>
  <si>
    <t xml:space="preserve">    2. สื่อวิทยุ</t>
  </si>
  <si>
    <t xml:space="preserve">    3. สื่อสิ่งพิมพ์</t>
  </si>
  <si>
    <t xml:space="preserve">    4. สื่อหนังสือพิมพ์</t>
  </si>
  <si>
    <t xml:space="preserve">    5. สื่ออื่นๆ</t>
  </si>
  <si>
    <t>โครงการ......................................................................................................</t>
  </si>
  <si>
    <t>โครงการอื่น ๆ</t>
  </si>
  <si>
    <t>งาน...................................................</t>
  </si>
  <si>
    <t xml:space="preserve">    ค่าใช้จ่ายในการประชุม</t>
  </si>
  <si>
    <t>งานประชุมเร่งรัดติดตามงบประมาณประจำปีงบประมาณ 2557</t>
  </si>
  <si>
    <t>ประชุมเพื่อติดตามเร่งรัดการเบิกจ่ายงบประมาณ</t>
  </si>
  <si>
    <t>เพื่อแก้ไขปัญหาอุปสรรค หาทางแก้ไขปัญหาต่างๆ</t>
  </si>
  <si>
    <t xml:space="preserve">       </t>
  </si>
  <si>
    <t xml:space="preserve">วันที่         เดือน                       พ.ศ.     </t>
  </si>
  <si>
    <t>ค่าวัสดุต่าง ๆ</t>
  </si>
  <si>
    <t xml:space="preserve">    โทรศัพท์สำนักงาน..............................................................มือถือ............................................................</t>
  </si>
  <si>
    <t>ผู้ประสานงาน  ชื่อ/สกุล.............................................................................E - mail ………………………………..………………...</t>
  </si>
  <si>
    <t xml:space="preserve">สำนักนโยบายและยุทธศาสตร์ กลุ่มแผนงานและงบประมาณ e-mail : planpacc@gmail.com </t>
  </si>
  <si>
    <t>เบิกจริง</t>
  </si>
  <si>
    <t>โครงการ/กิจกรรม ..............................</t>
  </si>
  <si>
    <t xml:space="preserve">    1.......................................................</t>
  </si>
  <si>
    <t xml:space="preserve">    2.......................................................</t>
  </si>
  <si>
    <t xml:space="preserve"> 1. จัดทำเอกสารประกอบแผนยุทธศาสตร์เร่งด่วน</t>
  </si>
  <si>
    <t>กิจกรรม เตรียมข้อมูลประกอบ ผลิตเอกสาร</t>
  </si>
  <si>
    <t>โครงการจัดทำแผนยุทธศาสตร์ประจำปี 2558</t>
  </si>
  <si>
    <t>งานจัดทำเอกสารชี้แจงกรรมาธิการงบประมาณประจำปี 2558</t>
  </si>
  <si>
    <t xml:space="preserve"> 1. จัดทำเอกสารประกอบคำชี้แจง</t>
  </si>
  <si>
    <t xml:space="preserve"> 2. ผลิตเอกสาร จัดชุด </t>
  </si>
  <si>
    <t>กิจกรรม เตรียมข้อมูลประกอบ ผลิตเอกสาร (สส./สว.)</t>
  </si>
  <si>
    <t>เนื่องจากกรรมาธิการฯ ได้แจ้งให้ส่งเอกสารเพิ่มเติมโดยเร็ว โดยไม่</t>
  </si>
  <si>
    <t>ได้แจ้งให้ทราบล่วงหน้า</t>
  </si>
  <si>
    <t>เนื่องจากเอกสารที่หน่วยงาน</t>
  </si>
  <si>
    <t>ในสังกัดส่งมาให้รวบรวมจัดทำเอกสารมีจำนวนมาก</t>
  </si>
  <si>
    <t>รถยนต์</t>
  </si>
  <si>
    <t xml:space="preserve">ที่มีอยู่ปัจจุบัน  </t>
  </si>
  <si>
    <t>(คัน)</t>
  </si>
  <si>
    <t>อัตราที่ขอเช่า</t>
  </si>
  <si>
    <t>ต่อปี</t>
  </si>
  <si>
    <t>(เดือน)</t>
  </si>
  <si>
    <t>รถจักรยานยนต์</t>
  </si>
  <si>
    <t xml:space="preserve">ค่าตอบแทนอื่น ๆ </t>
  </si>
  <si>
    <t xml:space="preserve">   2.2  อื่น ๆ (ระบุ)............................</t>
  </si>
  <si>
    <t xml:space="preserve">   1.1 ประธานกรรมการ</t>
  </si>
  <si>
    <t xml:space="preserve">   1.2 กรรมการ</t>
  </si>
  <si>
    <t xml:space="preserve">รวมค่าตอบแทนอื่น ๆ </t>
  </si>
  <si>
    <t xml:space="preserve"> -ตามระเบียบค่าตอบแทนฯ ที่ปรึกษา</t>
  </si>
  <si>
    <t xml:space="preserve"> - ตามหนังสืออนุมัติให้ดำเนินการ</t>
  </si>
  <si>
    <t xml:space="preserve"> - ตามระเบียบค่าตอบแทนฯ ที่ปรึกษา</t>
  </si>
  <si>
    <t xml:space="preserve"> -ตามระเบียบค่าตอบแทนฯ</t>
  </si>
  <si>
    <t xml:space="preserve"> -ตามระเบียบเงินประจำตำแหน่ง</t>
  </si>
  <si>
    <t>(ครั้ง)</t>
  </si>
  <si>
    <t>ประชุมด้านอนุกรรมการไต่สวน</t>
  </si>
  <si>
    <t>ประชุมตามมาตรา 17 (1)</t>
  </si>
  <si>
    <t>ประชุมตามมาตรา 17 (7)</t>
  </si>
  <si>
    <t>3</t>
  </si>
  <si>
    <t>2</t>
  </si>
  <si>
    <t>1</t>
  </si>
  <si>
    <t>คณะอนุกรรมการตามมาตรา 17 (1)</t>
  </si>
  <si>
    <t>จัดสรร</t>
  </si>
  <si>
    <t>คณะอนุกรรมการด้านการตรวจสอบข้อเท็จจริงและการไต่สวน</t>
  </si>
  <si>
    <t>ขบวนการไต่สวน  และคดี</t>
  </si>
  <si>
    <t>ที่คาดว่าจะได้รับการตรวจ</t>
  </si>
  <si>
    <t>ตามระเบียบว่าด้วย.....</t>
  </si>
  <si>
    <t>ตามคำสั่งที่.....</t>
  </si>
  <si>
    <t>ค่าเบี้ยประกันสุขภาพคณะกรรมการ</t>
  </si>
  <si>
    <t>ค่าเบี้ยประกันสุขภาพที่ปรึกษาคณะกรรมการ</t>
  </si>
  <si>
    <t xml:space="preserve">   ที่ปรึกษาคณะกรรมการ</t>
  </si>
  <si>
    <t xml:space="preserve"> - ตามระเบียบ…………………</t>
  </si>
  <si>
    <t>อัตราต่อปี
(2)</t>
  </si>
  <si>
    <t>งบประมาณต่อปี
(3)=(2)x12</t>
  </si>
  <si>
    <t>อัตราต่อคน
(2)</t>
  </si>
  <si>
    <t>ทางไปราชการเพื่อดำเนิน</t>
  </si>
  <si>
    <t>โครงการ</t>
  </si>
  <si>
    <t>เป็นค่าใช้จ่ายในการปฎิบัติหน้าที่</t>
  </si>
  <si>
    <t>รวมงานด้านป้องกันการทุจริต</t>
  </si>
  <si>
    <t>งานตามบทบาทภารกิจ</t>
  </si>
  <si>
    <t>(ใช้ตามที่ระบุไว้ในโครงการ)</t>
  </si>
  <si>
    <t>หน่วยงานภาครัฐ</t>
  </si>
  <si>
    <t>ประชาชนทั่วไป</t>
  </si>
  <si>
    <t xml:space="preserve">
เป้าหมาย</t>
  </si>
  <si>
    <t>กลุ่ม</t>
  </si>
  <si>
    <t xml:space="preserve">
(วัตถุประสงค์และผลประโยชน์ที่จะได้รับ)</t>
  </si>
  <si>
    <t>โครงการประชุมเครือข่ายภาครัฐเอกชน</t>
  </si>
  <si>
    <r>
      <t>วัตถุประสงค์</t>
    </r>
    <r>
      <rPr>
        <sz val="16"/>
        <rFont val="TH SarabunPSK"/>
        <family val="2"/>
      </rPr>
      <t xml:space="preserve">  </t>
    </r>
  </si>
  <si>
    <r>
      <t>ผลประโยชน์ที่จะได้รับ</t>
    </r>
    <r>
      <rPr>
        <sz val="16"/>
        <rFont val="TH SarabunPSK"/>
        <family val="2"/>
      </rPr>
      <t xml:space="preserve"> </t>
    </r>
  </si>
  <si>
    <r>
      <t>ผลประโยชน์ที่จะได้รับ</t>
    </r>
    <r>
      <rPr>
        <sz val="16"/>
        <rFont val="TH SarabunPSK"/>
        <family val="2"/>
      </rPr>
      <t xml:space="preserve">  </t>
    </r>
  </si>
  <si>
    <t>และภาคเอกชน</t>
  </si>
  <si>
    <r>
      <t xml:space="preserve">รวมงบประมาณ
</t>
    </r>
    <r>
      <rPr>
        <b/>
        <sz val="14"/>
        <rFont val="TH SarabunPSK"/>
        <family val="2"/>
      </rPr>
      <t>(5)=(1)x(2)x(3)x(4)</t>
    </r>
  </si>
  <si>
    <t xml:space="preserve">   - ค่าวัสดุอุปกรณ์ในการประชุม</t>
  </si>
  <si>
    <t xml:space="preserve">   - ค่าที่พัก</t>
  </si>
  <si>
    <t xml:space="preserve">   - ค่าอาหารว่างและเครื่องดื่ม</t>
  </si>
  <si>
    <t xml:space="preserve">   - ค่าวิทยากร</t>
  </si>
  <si>
    <t xml:space="preserve">   - ค่าอาหารไม่ครบมื้อ</t>
  </si>
  <si>
    <t>พื้นที่ฯ</t>
  </si>
  <si>
    <t>โรงแรมนอกเขต</t>
  </si>
  <si>
    <t>ข้าราชการ</t>
  </si>
  <si>
    <t>ในสังกัด</t>
  </si>
  <si>
    <t>โครงการจัดทำงบประมาณรายจ่าย</t>
  </si>
  <si>
    <t>ประจำปี พ.ศ.2559</t>
  </si>
  <si>
    <r>
      <t>วัตถุประสงค์</t>
    </r>
    <r>
      <rPr>
        <sz val="14"/>
        <rFont val="TH SarabunPSK"/>
        <family val="2"/>
      </rPr>
      <t xml:space="preserve">  เพื่อให้การจัดทำคำขอ</t>
    </r>
  </si>
  <si>
    <t>โครงการอบรมภาษาอังกฤษเพื่อเตรียมความพร้อมสู่อาเซียน</t>
  </si>
  <si>
    <t>ประจำปี พ.ศ.2558</t>
  </si>
  <si>
    <t>อบรมภายในประเทศ</t>
  </si>
  <si>
    <t>ศึกษาดูงานต่างประเทศ</t>
  </si>
  <si>
    <t>กระทรวงมหาดไทย</t>
  </si>
  <si>
    <t>สำนักงาน ก.พ.</t>
  </si>
  <si>
    <t>สำนักปลัดกระทรวงยุติธรรม</t>
  </si>
  <si>
    <t>สถาบันพระปกเกล้า</t>
  </si>
  <si>
    <t>ก.พ.ร.</t>
  </si>
  <si>
    <t>กรมบัญชีกลาง</t>
  </si>
  <si>
    <t>หลักสูตรนักปกครองระดับสูง</t>
  </si>
  <si>
    <t>หลักสูตรการพัฒนานักบริหารระดับสูง (ส.นบส.)</t>
  </si>
  <si>
    <t xml:space="preserve">หลักสูตรผู้บริหารเทคโนโลยีสารสนเทศระดับสูง </t>
  </si>
  <si>
    <t>หลักสูตรไทยประชาคมเศรษฐกิจอาเซียน</t>
  </si>
  <si>
    <t>หลักสูตรเสริมสร้างบุคคลากรเพื่อพัฒนาคุณภาพการบริหารจัดการภาครัฐ</t>
  </si>
  <si>
    <t>หลักสูตร ด้านการคลังและพัสดุ</t>
  </si>
  <si>
    <t>อบรมภาษาอังกฤษ หลักสูตร ILC  และหลักสูตร OCC</t>
  </si>
  <si>
    <t>จำนวนแผ่นต่อเดือน
(1)</t>
  </si>
  <si>
    <t>จำนวนเดือน
(3)</t>
  </si>
  <si>
    <t>ราคาแผ่นละ
(2)</t>
  </si>
  <si>
    <t xml:space="preserve">เช่าเครื่องถ่ายเอกสาร </t>
  </si>
  <si>
    <t xml:space="preserve">ในราคาแผ่นละ 30 สตางค์ </t>
  </si>
  <si>
    <t>สำหรับงานด้านคดี</t>
  </si>
  <si>
    <t>อื่น ๆ (ระบุ).............................</t>
  </si>
  <si>
    <t>(ตัวอย่าง 1)</t>
  </si>
  <si>
    <t>(ตัวอย่าง 2)</t>
  </si>
  <si>
    <t>งบประมาณ
(4)=(1)x(2)x(3)</t>
  </si>
  <si>
    <t>หมายเหตุ : 1. ค่าใช้จ่ายในการจัดประชุมราชการ หมายถึง ค่าใช้จ่ายในการประชุมปรึกษาหารือภายในหน่วยงานหรือระหว่างหน่วยงาน เพื่อประสาน ชี้แจงงานหรือการจัดทำแผนงาน ซึ่งไม่รวมถึงการประชุม อบรม สัมมนา</t>
  </si>
  <si>
    <t>งาน………………………………………………………………….</t>
  </si>
  <si>
    <t>โครงการ/กิจกรรม……………………………………………………….</t>
  </si>
  <si>
    <t>จำนวน(นาที/คอลัมน์/ต่อครั้ง)
(1)</t>
  </si>
  <si>
    <t>อัตราที่ตั้ง
(3)</t>
  </si>
  <si>
    <t>โครงการประชาสัมพันธ์บทบาทภารกิจของสำนักงาน ป.ป.ท.</t>
  </si>
  <si>
    <t>ราคาต่อหน่วย</t>
  </si>
  <si>
    <t>หน่วยความจำ</t>
  </si>
  <si>
    <t>ยางรถยนต์ครบกำหนดเปลี่ยนทุก</t>
  </si>
  <si>
    <t>ด้านการตรวจสอบและไต่สวนข้อเท็จจริง</t>
  </si>
  <si>
    <t>ด้านการตรวจสอบข้อเท็จจริง</t>
  </si>
  <si>
    <t>เช่น</t>
  </si>
  <si>
    <t>แผนงานตรวจสอบและไต่สวน (คดี)</t>
  </si>
  <si>
    <r>
      <t xml:space="preserve">หมายเหตุ </t>
    </r>
    <r>
      <rPr>
        <b/>
        <sz val="16"/>
        <color indexed="8"/>
        <rFont val="TH SarabunPSK"/>
        <family val="2"/>
      </rPr>
      <t xml:space="preserve">รายละเอียดวัสดุ </t>
    </r>
    <r>
      <rPr>
        <b/>
        <sz val="16"/>
        <color indexed="10"/>
        <rFont val="TH SarabunPSK"/>
        <family val="2"/>
      </rPr>
      <t>(ให้ใส่ตัวคูณทุกรายการและสามารถเพิ่มแถวเองได้ เมื่อเพิ่มแถวควรตรวจสอบสูตรคำนวณด้วย)</t>
    </r>
  </si>
  <si>
    <t>รวมเป็นเงิน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</si>
  <si>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: การคำนวณค่าใช้จ่าย ให้ดูรายละเอียดในภาคผนวกดังนี้ ระเบียบกระทรวงการคลังว่าด้วยการเบิกค่าใช้จ่ายในการเดินทางไปราชการ (ฉบับที่ 2) พ.ศ. 2554  </t>
    </r>
  </si>
  <si>
    <t xml:space="preserve">       ค่าเครื่องบินของเลขาให้คำนวณ ชั้นธุรกิจ คำนวณตามบทบาทภารกิจที่จะต้องปฏิบัติราชการหรือเข้าร่วมประชุมในต่างประเทศให้ครบทุกบทบาทภารกิจ</t>
  </si>
  <si>
    <t>โครงการ...........................................</t>
  </si>
  <si>
    <t xml:space="preserve">รายการ
</t>
  </si>
  <si>
    <t>หน่วยงาน…………………………………………………………</t>
  </si>
  <si>
    <t xml:space="preserve"> โทร. 0  2502 6670-80 ต่อ 1505</t>
  </si>
  <si>
    <t>นายสมชาย  เพ็งแพง</t>
  </si>
  <si>
    <t xml:space="preserve"> โทร. 0  2502 6670-80 ต่อ 1504</t>
  </si>
  <si>
    <t>นางสาวธมน  บูรณะบุรี</t>
  </si>
  <si>
    <t>ปี 2559</t>
  </si>
  <si>
    <t xml:space="preserve"> รายละเอียดค่าอาหารทำการนอกเวลา ประจำปีงบประมาณ พ.ศ.2559</t>
  </si>
  <si>
    <t>รายละเอียดคำขอปี 2559</t>
  </si>
  <si>
    <t xml:space="preserve"> รายละเอียดค่าตอบแทนคณะกรรมการ ประจำปีงบประมาณ พ.ศ.2559</t>
  </si>
  <si>
    <t>รายละเอียดการคำนวณค่าตอบแทน ปี 2559</t>
  </si>
  <si>
    <t xml:space="preserve"> ปี 2558</t>
  </si>
  <si>
    <t>รายละเอียดค่าใช้จ่ายในการสัมมนาและฝึกอบรม (ส่งบุคลากรไปอบรมหน่วยงานภายนอกจัด) ประจำปีงบประมาณ พ.ศ. 2559</t>
  </si>
  <si>
    <t>รายละเอียดค่าใช้จ่ายปี 2559</t>
  </si>
  <si>
    <t>หมายเหตุ : คำนวณค่าใช้จ่าย ตามอัตราที่กรมบัญชีกลางกำหนด สำหรับการจัดทำคำของบประมาณรายจ่ายประจำปีงบประมาณ พ.ศ.2559</t>
  </si>
  <si>
    <t>1. ข้อมูลพื้นฐานของโครงการ</t>
  </si>
  <si>
    <t>(1 ชุด : 1 โครงการ)</t>
  </si>
  <si>
    <t xml:space="preserve">ชื่อโครงการ : </t>
  </si>
  <si>
    <t xml:space="preserve">        (1)  ข้อมูลทั่วไปของโครงการ</t>
  </si>
  <si>
    <r>
      <t xml:space="preserve">ล้านบาท </t>
    </r>
    <r>
      <rPr>
        <sz val="14"/>
        <rFont val="TH SarabunPSK"/>
        <family val="2"/>
      </rPr>
      <t>(ทศนิยม 4 ตำแหน่ง)</t>
    </r>
  </si>
  <si>
    <t xml:space="preserve">             (1.1) วัตถุประสงค์ของโครงการ</t>
  </si>
  <si>
    <t>1)  ..........................................................................................................................................................................................................</t>
  </si>
  <si>
    <t>2)  ..........................................................................................................................................................................................................</t>
  </si>
  <si>
    <t>3)  ..........................................................................................................................................................................................................</t>
  </si>
  <si>
    <t xml:space="preserve">             (1.2) ลักษณะโครงการ</t>
  </si>
  <si>
    <t>ด้านเศรษฐกิจ</t>
  </si>
  <si>
    <t xml:space="preserve">  ด้านสังคม</t>
  </si>
  <si>
    <t>ด้านสิ่งแวดล้อม</t>
  </si>
  <si>
    <t xml:space="preserve">          ด้านความมั่นคง</t>
  </si>
  <si>
    <t xml:space="preserve">      ด้านคุณภาพชีวิต</t>
  </si>
  <si>
    <t xml:space="preserve">             (1.3) ลักษณะการดำเนินการ</t>
  </si>
  <si>
    <t>ทำครั้งเดียว</t>
  </si>
  <si>
    <t xml:space="preserve">  ทำซ้ำทุกปีในกลุ่มเป้าหมายเดิม</t>
  </si>
  <si>
    <t xml:space="preserve">          ทำซ้ำทุกปีโดยขยายกลุ่มเป้าหมายใหม่</t>
  </si>
  <si>
    <t xml:space="preserve">              (1.4) ประสบการณ์และความเชี่ยวชาญในการดำเนินการ</t>
  </si>
  <si>
    <t>เป็นโครงการริเริ่มใหม่ไม่เคยมีมาก่อน</t>
  </si>
  <si>
    <t>เป็นโครงการเดิมที่นำมาต่อยอดขยายผล</t>
  </si>
  <si>
    <t>เป็นโครงการเดิมที่ดำเนินการต่อเนื่อง</t>
  </si>
  <si>
    <t xml:space="preserve">              (1.5) สถานภาพปัจจุบัน (ณ วันที่จัดทำคำของบประมาณ)</t>
  </si>
  <si>
    <t>ยังมิได้ดำเนินการ</t>
  </si>
  <si>
    <t>อยู่ระหว่างศึกษาข้อมูลและวางแผนดำเนินการ</t>
  </si>
  <si>
    <t>พร้อมดำเนินโครงการได้ทันทีเมื่อได้รับจัดสรรงบประมาณ</t>
  </si>
  <si>
    <t>ได้รับจัดสรรงบประมาณแล้วอยู่ในระหว่างดำเนินการ</t>
  </si>
  <si>
    <t>อื่นๆ : …………………………………………………………………………………………….</t>
  </si>
  <si>
    <t xml:space="preserve">              (1.6) ประเภทของโครงการ</t>
  </si>
  <si>
    <t>พัฒนา</t>
  </si>
  <si>
    <t>ดำเนินการปกติ</t>
  </si>
  <si>
    <r>
      <t xml:space="preserve">              (1.7) ระยะเวลาดำเนินโครงการ :</t>
    </r>
    <r>
      <rPr>
        <sz val="14"/>
        <rFont val="TH SarabunPSK"/>
        <family val="2"/>
      </rPr>
      <t xml:space="preserve"> ...........................................................................................................................................................</t>
    </r>
  </si>
  <si>
    <r>
      <t xml:space="preserve">              (1.8) สถานที่ดำเนินโครงการ :</t>
    </r>
    <r>
      <rPr>
        <sz val="14"/>
        <rFont val="TH SarabunPSK"/>
        <family val="2"/>
      </rPr>
      <t xml:space="preserve"> ...............................................................................................................................................................</t>
    </r>
  </si>
  <si>
    <t xml:space="preserve">        (2)  ที่มาและความต้องการ </t>
  </si>
  <si>
    <r>
      <t xml:space="preserve">   </t>
    </r>
    <r>
      <rPr>
        <b/>
        <sz val="14"/>
        <rFont val="TH SarabunPSK"/>
        <family val="2"/>
      </rPr>
      <t xml:space="preserve">(2.1) ที่มา : </t>
    </r>
    <r>
      <rPr>
        <sz val="14"/>
        <rFont val="TH SarabunPSK"/>
        <family val="2"/>
      </rPr>
      <t>.............................................................................................................................................................................................</t>
    </r>
  </si>
  <si>
    <t>…………………………………………………………………………………………………………………………………………………………………………....</t>
  </si>
  <si>
    <r>
      <t xml:space="preserve">                   </t>
    </r>
    <r>
      <rPr>
        <b/>
        <sz val="14"/>
        <rFont val="TH SarabunPSK"/>
        <family val="2"/>
      </rPr>
      <t>(2.2) สภาพปัญหา / ความต้องการ :</t>
    </r>
    <r>
      <rPr>
        <sz val="14"/>
        <rFont val="TH SarabunPSK"/>
        <family val="2"/>
      </rPr>
      <t xml:space="preserve"> ...................................................................................................................................................</t>
    </r>
  </si>
  <si>
    <r>
      <t xml:space="preserve">                   </t>
    </r>
    <r>
      <rPr>
        <b/>
        <sz val="14"/>
        <rFont val="TH SarabunPSK"/>
        <family val="2"/>
      </rPr>
      <t>(2.3) ความเร่งด่วน :</t>
    </r>
    <r>
      <rPr>
        <sz val="14"/>
        <rFont val="TH SarabunPSK"/>
        <family val="2"/>
      </rPr>
      <t xml:space="preserve"> ..............................................................................................................................................................................</t>
    </r>
  </si>
  <si>
    <t xml:space="preserve">        (3) กลุ่มเป้าหมาย และผู้มีส่วนได้ส่วนเสีย</t>
  </si>
  <si>
    <r>
      <t xml:space="preserve">                </t>
    </r>
    <r>
      <rPr>
        <b/>
        <sz val="14"/>
        <rFont val="TH SarabunPSK"/>
        <family val="2"/>
      </rPr>
      <t xml:space="preserve"> (3.1) กลุ่มเป้าหมาย :</t>
    </r>
    <r>
      <rPr>
        <sz val="14"/>
        <rFont val="TH SarabunPSK"/>
        <family val="2"/>
      </rPr>
      <t xml:space="preserve">  ……………………………………………………………………………………………………………………………………………………….</t>
    </r>
  </si>
  <si>
    <r>
      <t xml:space="preserve">                 </t>
    </r>
    <r>
      <rPr>
        <b/>
        <sz val="14"/>
        <rFont val="TH SarabunPSK"/>
        <family val="2"/>
      </rPr>
      <t xml:space="preserve">(3.2) ผู้มีส่วนได้ส่วนเสีย : </t>
    </r>
    <r>
      <rPr>
        <sz val="14"/>
        <rFont val="TH SarabunPSK"/>
        <family val="2"/>
      </rPr>
      <t>……………………………………………………………………………………………………………...……………………..………….</t>
    </r>
  </si>
  <si>
    <r>
      <t xml:space="preserve">อิทธิพลที่มีต่อโครงการ : </t>
    </r>
    <r>
      <rPr>
        <sz val="14"/>
        <rFont val="TH SarabunPSK"/>
        <family val="2"/>
      </rPr>
      <t>…………………………………………………………………………………………………………………………….…………….</t>
    </r>
  </si>
  <si>
    <r>
      <t xml:space="preserve">การบริหารจัดการผู้มีส่วนได้ส่วนเสีย : </t>
    </r>
    <r>
      <rPr>
        <sz val="14"/>
        <rFont val="TH SarabunPSK"/>
        <family val="2"/>
      </rPr>
      <t>………………………………………………………………………………………………………………………..</t>
    </r>
  </si>
  <si>
    <t>………………………………………………………………………………………………………………………………………………………………………...……..</t>
  </si>
  <si>
    <t xml:space="preserve">         (4) เป้าหมาย ผลลัพธ์ และผลกระทบโครงการ</t>
  </si>
  <si>
    <t xml:space="preserve">             (4.1) เป้าหมายโครงการ</t>
  </si>
  <si>
    <t>ตัวชี้วัด</t>
  </si>
  <si>
    <t>หน่วยนับ</t>
  </si>
  <si>
    <t xml:space="preserve">ปีเริ่มต้น - </t>
  </si>
  <si>
    <t>ปี 2560</t>
  </si>
  <si>
    <t>ปี 2561</t>
  </si>
  <si>
    <t>แผน</t>
  </si>
  <si>
    <t>จบ</t>
  </si>
  <si>
    <t>(ผล)**</t>
  </si>
  <si>
    <t>(ผล)*</t>
  </si>
  <si>
    <t xml:space="preserve">   - ตัวชี้วัด มีผู้เข้าร่วมโครงการ</t>
  </si>
  <si>
    <t>ร้อยละ</t>
  </si>
  <si>
    <r>
      <t xml:space="preserve">               (4.2) ผลลัพธ์ :  </t>
    </r>
    <r>
      <rPr>
        <sz val="14"/>
        <rFont val="TH SarabunPSK"/>
        <family val="2"/>
      </rPr>
      <t>…………………………………………………………………………………………………………………………………………………………………</t>
    </r>
  </si>
  <si>
    <t xml:space="preserve">     การประเมินผลลัพธ์ (ถ้ามี)</t>
  </si>
  <si>
    <t xml:space="preserve">   - Benefit-Cost Ratio :</t>
  </si>
  <si>
    <t>สูตรการคำนวน</t>
  </si>
  <si>
    <t>ค่าที่ได้</t>
  </si>
  <si>
    <t>จำนวนเงินงบประมาณ</t>
  </si>
  <si>
    <t>=</t>
  </si>
  <si>
    <t>บาท ต่อ คน</t>
  </si>
  <si>
    <t xml:space="preserve">  จำนวนผู้เข้าร่วม</t>
  </si>
  <si>
    <t xml:space="preserve">   - สรุปการประเมิน Cost-effectiveness </t>
  </si>
  <si>
    <t xml:space="preserve">ค่านี้ได้จากสูตรคำนวน แสดงค่าเท่ากับโครงการใช้งบประมาณ ……………... บาท ต่อ …………... คน ที่เข้าร่วมโครงการ </t>
  </si>
  <si>
    <t>ต้นทุนต่อหน่วยเท่ากับ คนละ ………….. บาท</t>
  </si>
  <si>
    <t xml:space="preserve">               (4.3) ผลกระทบ :</t>
  </si>
  <si>
    <r>
      <t xml:space="preserve">เชิงบวก : </t>
    </r>
    <r>
      <rPr>
        <sz val="14"/>
        <rFont val="TH SarabunPSK"/>
        <family val="2"/>
      </rPr>
      <t>………………………………………………………………………………………………………………………………………………………...……………….</t>
    </r>
  </si>
  <si>
    <r>
      <t xml:space="preserve">เชิงลบ  : </t>
    </r>
    <r>
      <rPr>
        <sz val="14"/>
        <rFont val="TH SarabunPSK"/>
        <family val="2"/>
      </rPr>
      <t>………………………………………………………………………………………………………………………………………………………...……………….</t>
    </r>
  </si>
  <si>
    <t xml:space="preserve">             (4.4) ความก้าวหน้าในการดำเนินโครงการ</t>
  </si>
  <si>
    <t>ต่ำกว่าเป้าหมาย</t>
  </si>
  <si>
    <t>ตามเป้าหมาย</t>
  </si>
  <si>
    <t>สูงกว่าเป้าหมาย</t>
  </si>
  <si>
    <t xml:space="preserve">             (4.5) การใช้จ่ายงบประมาณ</t>
  </si>
  <si>
    <t>ต่ำกว่าแผน</t>
  </si>
  <si>
    <t>ตามแผน</t>
  </si>
  <si>
    <t>เกินกว่าแผน</t>
  </si>
  <si>
    <t xml:space="preserve">             (4.6) สรุปแผนการดำเนินงาน</t>
  </si>
  <si>
    <t>ล่าช้ากว่าแผน</t>
  </si>
  <si>
    <t>เร็วกว่าแผน</t>
  </si>
  <si>
    <t xml:space="preserve">          (5) วงเงินของโครงการ</t>
  </si>
  <si>
    <t>(หน่วย : ล้านบาท ทศนิยม 4 ตำแหน่ง)</t>
  </si>
  <si>
    <t>ปีงบประมาณ</t>
  </si>
  <si>
    <t>เงินงบประมาณ</t>
  </si>
  <si>
    <t>เงินนอกงบประมาณ</t>
  </si>
  <si>
    <t>25........</t>
  </si>
  <si>
    <t xml:space="preserve">         (6) กรอบงบประมาณรายจ่ายล่วงหน้าระยะปานกลางของโครงการ</t>
  </si>
  <si>
    <t>หน่วย : ล้านบาท  (ทศนิยม 4 ตำแหน่ง)</t>
  </si>
  <si>
    <t>แหล่งเงิน</t>
  </si>
  <si>
    <t>จ่ายจริง*</t>
  </si>
  <si>
    <t>ประมาณการรายจ่ายล่วงหน้า</t>
  </si>
  <si>
    <t>ปี 2562</t>
  </si>
  <si>
    <t xml:space="preserve"> - งบบุคลากร</t>
  </si>
  <si>
    <t xml:space="preserve"> - งบดำเนินงาน</t>
  </si>
  <si>
    <t xml:space="preserve"> - งบลงทุน</t>
  </si>
  <si>
    <t xml:space="preserve"> - งบเงินอุดหนุน</t>
  </si>
  <si>
    <t xml:space="preserve"> - งบรายจ่ายอื่น</t>
  </si>
  <si>
    <t xml:space="preserve"> - เงินกู้ในประเทศ</t>
  </si>
  <si>
    <t xml:space="preserve"> - เงินกู้ต่างประเทศ</t>
  </si>
  <si>
    <t xml:space="preserve"> - เงินรายได้</t>
  </si>
  <si>
    <t xml:space="preserve"> - เงินช่วยเหลือจากต่างประเทศ</t>
  </si>
  <si>
    <t xml:space="preserve"> - เงินและทรัพย์สินช่วยราชการ</t>
  </si>
  <si>
    <t xml:space="preserve"> - นวัตกรรมทางการเงิน</t>
  </si>
  <si>
    <t xml:space="preserve"> - เงินนอกงบประมาณอื่นๆ</t>
  </si>
  <si>
    <t>* งบประมาณปี 2558 ตั้งไว้</t>
  </si>
  <si>
    <t>................</t>
  </si>
  <si>
    <t>ล้านบาท</t>
  </si>
  <si>
    <t xml:space="preserve">   กันไว้เบิกจ่ายเหลื่อมปี</t>
  </si>
  <si>
    <t>..................</t>
  </si>
  <si>
    <t xml:space="preserve">         (7) ความเหมาะสมของโครงการ </t>
  </si>
  <si>
    <r>
      <t xml:space="preserve">                  </t>
    </r>
    <r>
      <rPr>
        <b/>
        <sz val="14"/>
        <rFont val="TH SarabunPSK"/>
        <family val="2"/>
      </rPr>
      <t>(7.1) ความพร้อมของพื้นที่ดำเนินการ</t>
    </r>
  </si>
  <si>
    <t>มีความพร้อมดำเนินการได้ทันที</t>
  </si>
  <si>
    <t>อยู่ในระหว่างเตรียมการ</t>
  </si>
  <si>
    <t>อยู่ในระหว่างศึกษาความเหมาะสม</t>
  </si>
  <si>
    <r>
      <t xml:space="preserve">                </t>
    </r>
    <r>
      <rPr>
        <b/>
        <sz val="14"/>
        <rFont val="TH SarabunPSK"/>
        <family val="2"/>
      </rPr>
      <t xml:space="preserve">  (7.2) ความพร้อมของบุคลากร/ทีมงาน</t>
    </r>
  </si>
  <si>
    <t>ต่ำมาก</t>
  </si>
  <si>
    <t xml:space="preserve">  </t>
  </si>
  <si>
    <t>ต่ำ</t>
  </si>
  <si>
    <t xml:space="preserve"> ปานกลาง</t>
  </si>
  <si>
    <t>สูง</t>
  </si>
  <si>
    <t>สูงมาก</t>
  </si>
  <si>
    <r>
      <t xml:space="preserve">                </t>
    </r>
    <r>
      <rPr>
        <b/>
        <sz val="14"/>
        <rFont val="TH SarabunPSK"/>
        <family val="2"/>
      </rPr>
      <t xml:space="preserve">  (7.3) ความพร้อมของการบริหารจัดการ</t>
    </r>
  </si>
  <si>
    <r>
      <t xml:space="preserve">                </t>
    </r>
    <r>
      <rPr>
        <b/>
        <sz val="14"/>
        <rFont val="TH SarabunPSK"/>
        <family val="2"/>
      </rPr>
      <t xml:space="preserve">  (7.4) ความพร้อมของวัตถุดิบ/เครื่องมือ/อุปกรณ์</t>
    </r>
  </si>
  <si>
    <r>
      <t xml:space="preserve">                </t>
    </r>
    <r>
      <rPr>
        <b/>
        <sz val="14"/>
        <rFont val="TH SarabunPSK"/>
        <family val="2"/>
      </rPr>
      <t xml:space="preserve">  (7.5) ความเสี่ยงที่อาจเกิดขึ้น (เลือกได้มากกว่า 1 ข้อ)</t>
    </r>
  </si>
  <si>
    <r>
      <rPr>
        <b/>
        <sz val="14"/>
        <rFont val="TH SarabunPSK"/>
        <family val="2"/>
      </rPr>
      <t xml:space="preserve">   ด้านการเมืองและสังคม :</t>
    </r>
    <r>
      <rPr>
        <sz val="14"/>
        <rFont val="TH SarabunPSK"/>
        <family val="2"/>
      </rPr>
      <t xml:space="preserve"> ………………………………………………………….......................................................……………………………………</t>
    </r>
  </si>
  <si>
    <t xml:space="preserve">   ...............................................................................................................................................................................................................</t>
  </si>
  <si>
    <r>
      <rPr>
        <b/>
        <sz val="14"/>
        <rFont val="TH SarabunPSK"/>
        <family val="2"/>
      </rPr>
      <t>แนวทางการบริหารความเสี่ยง</t>
    </r>
    <r>
      <rPr>
        <sz val="14"/>
        <rFont val="TH SarabunPSK"/>
        <family val="2"/>
      </rPr>
      <t xml:space="preserve"> :………………………………......................................................………………………………………..……………….</t>
    </r>
  </si>
  <si>
    <r>
      <t xml:space="preserve">   </t>
    </r>
    <r>
      <rPr>
        <b/>
        <sz val="14"/>
        <rFont val="TH SarabunPSK"/>
        <family val="2"/>
      </rPr>
      <t xml:space="preserve">ด้านกฎหมาย : </t>
    </r>
    <r>
      <rPr>
        <sz val="14"/>
        <rFont val="TH SarabunPSK"/>
        <family val="2"/>
      </rPr>
      <t>.....................................................................…………………………………………………………………………………………………</t>
    </r>
  </si>
  <si>
    <r>
      <rPr>
        <b/>
        <sz val="14"/>
        <rFont val="TH SarabunPSK"/>
        <family val="2"/>
      </rPr>
      <t>แนวทางการบริหารความเสี่ยง</t>
    </r>
    <r>
      <rPr>
        <sz val="14"/>
        <rFont val="TH SarabunPSK"/>
        <family val="2"/>
      </rPr>
      <t xml:space="preserve"> :………………………………......................................................………………………………………………………….</t>
    </r>
  </si>
  <si>
    <r>
      <t xml:space="preserve">   </t>
    </r>
    <r>
      <rPr>
        <b/>
        <sz val="14"/>
        <rFont val="TH SarabunPSK"/>
        <family val="2"/>
      </rPr>
      <t xml:space="preserve">ด้านการดำเนินการ : </t>
    </r>
    <r>
      <rPr>
        <sz val="14"/>
        <rFont val="TH SarabunPSK"/>
        <family val="2"/>
      </rPr>
      <t>..............................................................………………………………………………………………………………………………</t>
    </r>
  </si>
  <si>
    <r>
      <t xml:space="preserve">   </t>
    </r>
    <r>
      <rPr>
        <b/>
        <sz val="14"/>
        <rFont val="TH SarabunPSK"/>
        <family val="2"/>
      </rPr>
      <t>ด้านการเงินและเศรษฐกิจ :</t>
    </r>
    <r>
      <rPr>
        <sz val="14"/>
        <rFont val="TH SarabunPSK"/>
        <family val="2"/>
      </rPr>
      <t>…………………………………………………………………………………........................................................…………</t>
    </r>
  </si>
  <si>
    <r>
      <t xml:space="preserve">   </t>
    </r>
    <r>
      <rPr>
        <b/>
        <sz val="14"/>
        <rFont val="TH SarabunPSK"/>
        <family val="2"/>
      </rPr>
      <t>ด้านเทคโนโลยี :</t>
    </r>
    <r>
      <rPr>
        <sz val="14"/>
        <rFont val="TH SarabunPSK"/>
        <family val="2"/>
      </rPr>
      <t>….............………………………………......................................................………………………………………………………………</t>
    </r>
  </si>
  <si>
    <r>
      <t xml:space="preserve">   </t>
    </r>
    <r>
      <rPr>
        <b/>
        <sz val="14"/>
        <rFont val="TH SarabunPSK"/>
        <family val="2"/>
      </rPr>
      <t>ด้านสิ่งแวดล้อม :</t>
    </r>
    <r>
      <rPr>
        <sz val="14"/>
        <rFont val="TH SarabunPSK"/>
        <family val="2"/>
      </rPr>
      <t>…...........…………………………………………………………......................................................……………………………………</t>
    </r>
  </si>
  <si>
    <r>
      <t xml:space="preserve">                   </t>
    </r>
    <r>
      <rPr>
        <b/>
        <sz val="14"/>
        <rFont val="TH SarabunPSK"/>
        <family val="2"/>
      </rPr>
      <t>(7.6) แนวทางการประเมินผล</t>
    </r>
  </si>
  <si>
    <r>
      <t xml:space="preserve">   - ประเมินโดย : </t>
    </r>
    <r>
      <rPr>
        <sz val="14"/>
        <rFont val="TH SarabunPSK"/>
        <family val="2"/>
      </rPr>
      <t>(เลือกได้มากกว่า 1 ข้อ)</t>
    </r>
  </si>
  <si>
    <t xml:space="preserve">            ประเมินตนเอง</t>
  </si>
  <si>
    <t xml:space="preserve">            ผู้ประเมินอิสระ</t>
  </si>
  <si>
    <r>
      <t xml:space="preserve">   - แนวทางฯ : </t>
    </r>
    <r>
      <rPr>
        <sz val="14"/>
        <rFont val="TH SarabunPSK"/>
        <family val="2"/>
      </rPr>
      <t>(เลือกได้มากกว่า 1 ข้อ)</t>
    </r>
  </si>
  <si>
    <t xml:space="preserve">            ประเมินผลกระบวนการ (Process Evaluation) </t>
  </si>
  <si>
    <t xml:space="preserve">            ประเมินผลเมื่อสิ้นสุดการดำเนินงาน (Post  Evaluation)</t>
  </si>
  <si>
    <t xml:space="preserve">            ประเมินผลกระทบของการดำเนินงาน (Impact Evaluation)</t>
  </si>
  <si>
    <r>
      <t xml:space="preserve">  </t>
    </r>
    <r>
      <rPr>
        <b/>
        <sz val="14"/>
        <rFont val="TH SarabunPSK"/>
        <family val="2"/>
      </rPr>
      <t xml:space="preserve">         (8) ปัญหา อุปสรรคและข้อจำกัด : </t>
    </r>
    <r>
      <rPr>
        <sz val="14"/>
        <rFont val="TH SarabunPSK"/>
        <family val="2"/>
      </rPr>
      <t>......................................................................................................................................................................</t>
    </r>
  </si>
  <si>
    <t xml:space="preserve">                    .....................................................................................................................................................................................................................</t>
  </si>
  <si>
    <r>
      <t xml:space="preserve">           (9) แนวทางแก้ไข : </t>
    </r>
    <r>
      <rPr>
        <sz val="14"/>
        <rFont val="TH SarabunPSK"/>
        <family val="2"/>
      </rPr>
      <t>.........(ระบุแนวทางแก้ไข เช่น แก้ไขกฎหมาย ปรับโครงสร้างหน่วยงาน ปรับกลยุทธ์ ฯลฯ)...</t>
    </r>
  </si>
  <si>
    <t>โครงการติดตามผลการดำเนินงานและการใช้จ่ายงบประมาณ ประจำปีงบประมาณ พ.ศ. 2558</t>
  </si>
  <si>
    <t>ของสำนักงาน ป.ป.ท. จำนวน 3 วัน 2 คืน (จัด 4 ครั้ง)</t>
  </si>
  <si>
    <t>___________________________________</t>
  </si>
  <si>
    <t xml:space="preserve">       ผู้เข้าร่วมประชุมเชิงปฏิบัติการ ประกอบด้วย ผู้บริหาร และข้าราชการสำนักงาน ป.ป.ท. จำนวน 60 คน</t>
  </si>
  <si>
    <t>วิทยากร 2 คน เจ้าหน้าที่ จำนวน 5 คน   รวม 67 คน</t>
  </si>
  <si>
    <t>1.</t>
  </si>
  <si>
    <t>ค่าอาหาร</t>
  </si>
  <si>
    <t xml:space="preserve"> - ครบมื้อ 3 วันๆ ละ 600 บาท จำนวน 70 คน จัด 4 ครั้ง</t>
  </si>
  <si>
    <t xml:space="preserve">   (3 วัน x 600 บาท x 67 คน x 4 ครั้ง) </t>
  </si>
  <si>
    <t>2.</t>
  </si>
  <si>
    <t>ค่าอาหารว่างและเครื่องดื่ม</t>
  </si>
  <si>
    <t xml:space="preserve">   (50 บาท x  6 มื้อ x  67 คน x 4 ครั้ง) </t>
  </si>
  <si>
    <t>3.</t>
  </si>
  <si>
    <t xml:space="preserve"> - ห้องพักเดี่ยว (วิทยากรและผู้บริหารระดับสูง) 5 คนๆ ละ 1,200 บาท จัด 4 ครั้ง</t>
  </si>
  <si>
    <t xml:space="preserve">   (5 คน x 1,200 บาท x 2 คืน x 4 ครั้ง) </t>
  </si>
  <si>
    <t xml:space="preserve"> - ห้องพักคู่ จำนวน  62  คนๆ ละ 750 บาท</t>
  </si>
  <si>
    <t xml:space="preserve">   (62 คน x 750 บาท x 2 คืน x 4 ครั้ง) </t>
  </si>
  <si>
    <t>4.</t>
  </si>
  <si>
    <t>ค่าวิทยากร 2 คนๆ ละ 6 ชม. จัด 4 ครั้ง</t>
  </si>
  <si>
    <t xml:space="preserve"> -  (2 คน x 6 ชม. x 1,200 บาท  x 4 ครั้ง)  </t>
  </si>
  <si>
    <t>5.</t>
  </si>
  <si>
    <t>ค่ายานพาหนะ</t>
  </si>
  <si>
    <t xml:space="preserve"> - ค่าเช่ารถปรับอากาศ 2 คัน (ไป-กลับ) เที่ยวละ 30,000 บาท จัด 4 ครั้ง</t>
  </si>
  <si>
    <t xml:space="preserve">   ( 2 เที่ยว x 30,000 บาท  x 4 ครั้ง)</t>
  </si>
  <si>
    <t xml:space="preserve"> - ค่าพาหนะ</t>
  </si>
  <si>
    <t xml:space="preserve">   (65 คน x 400 บาท x 4 ครั้ง)</t>
  </si>
  <si>
    <t>6.</t>
  </si>
  <si>
    <t>ค่าเช่าอุปกรณ์ต่างๆ ในการฝึกอบรม</t>
  </si>
  <si>
    <t xml:space="preserve">   (จำนวน 8,500 บาท x 4 ครั้ง) </t>
  </si>
  <si>
    <t>7.</t>
  </si>
  <si>
    <t>ค่าวัสดุ เครื่องเขียนและอุปกรณ์</t>
  </si>
  <si>
    <t xml:space="preserve">   (60 ชุดๆ ละ 50 บาท x 4 ครั้ง) </t>
  </si>
  <si>
    <t>8.</t>
  </si>
  <si>
    <t>ค่าใช้จ่ายอื่นๆ</t>
  </si>
  <si>
    <t xml:space="preserve">   (3,000 บาท x 4 ครั้ง) </t>
  </si>
  <si>
    <r>
      <rPr>
        <b/>
        <sz val="14"/>
        <color indexed="8"/>
        <rFont val="TH SarabunPSK"/>
        <family val="2"/>
      </rPr>
      <t>หมายเหตุ :</t>
    </r>
    <r>
      <rPr>
        <sz val="14"/>
        <color indexed="8"/>
        <rFont val="TH SarabunPSK"/>
        <family val="2"/>
      </rPr>
      <t xml:space="preserve">  </t>
    </r>
  </si>
  <si>
    <t xml:space="preserve"> 1) ค่าใช้จ่ายทุกรายการสามารถถัวเฉลี่ยจ่ายกันไว้ได้ภายในยอดรวมสุทธิ</t>
  </si>
  <si>
    <t xml:space="preserve"> 3) หากท่านแจ้งความประสงค์เข้าพักแล้วไม่เข้าพัก ท่านต้องรับผิดชอบค่าใช้จ่ายดังกล่าวที่เกิดขึ้น</t>
  </si>
  <si>
    <t>คำของบประมาณรายจ่ายประจำปีงบประมาณ พ.ศ. 25๖๐</t>
  </si>
  <si>
    <t>รายการแบบฟอร์มการจัดทำคำของบประมาณรายจ่ายประจำปีงบประมาณ พ.ศ.2560</t>
  </si>
  <si>
    <t>สรุปคำของบประมาณรายจ่ายประจำปีงบประมาณ พ.ศ. 2560</t>
  </si>
  <si>
    <t>ข้อมูลประกอบคำของบประมาณรายจ่ายประจำปีงบประมาณ พ.ศ. 2560</t>
  </si>
  <si>
    <t xml:space="preserve">  1. หากมีข้อสงสัยติดต่อกลุ่มแผนงานและงบประมาณ สำนักนโยบายและยุทธศาสตร์ โทรศัพท์ 0 25026670 ต่อ 1504 - 1505</t>
  </si>
  <si>
    <r>
      <t xml:space="preserve">  2. ให้ส่งคำของบประมาณประจำปี พ.ศ.2560 ตามแบบฟอร์มที่กำหนดทั้ง 2  ส่วน อย่างเป็นทางการ 1 ชุด และส่งไฟล์ข้อมูลที่  </t>
    </r>
    <r>
      <rPr>
        <b/>
        <sz val="16"/>
        <rFont val="TH SarabunPSK"/>
        <family val="2"/>
      </rPr>
      <t xml:space="preserve">planpacc@gmail.com </t>
    </r>
  </si>
  <si>
    <t>คำของบประมาณรายจ่ายประจำปีงบประมาณ  พ.ศ. 2560</t>
  </si>
  <si>
    <t xml:space="preserve">ในช่องงบประมาณปี 2560 ให้ระบุงบประมาณทั้งหมดของแต่ละรายการ โดยเชื่อมโยงข้อมูลมาจากส่วนที่ 2  เฉพาะที่หน่วยงานขอเท่านั้น ไม่ต้องลบ sheet ออก </t>
  </si>
  <si>
    <t xml:space="preserve">  ข้อมูลประกอบคำของบประมาณรายจ่ายประจำปีงบประมาณ พ.ศ. 2560</t>
  </si>
  <si>
    <t>รายละเอียดคำขอปี 2560</t>
  </si>
  <si>
    <t xml:space="preserve"> รายละเอียดค่าอาหารทำการนอกเวลา ประจำปีงบประมาณ พ.ศ.2560</t>
  </si>
  <si>
    <t xml:space="preserve"> รายละเอียดค่าเช่ารถเพื่อใช้ในการปฏิบัติราชการ ประจำปีงบประมาณ พ.ศ.2560</t>
  </si>
  <si>
    <t>งบประมาณที่หน่วยงานขอเช่าในการปฏิบัติราชการ ประจำปี 2560</t>
  </si>
  <si>
    <t xml:space="preserve"> รายละเอียดค่าตอบแทนผู้ปฏิบัติงานให้ทางราชการ ประจำปีงบประมาณ พ.ศ.2560</t>
  </si>
  <si>
    <t>รายละเอียดการคำนวณค่าตอบแทน ปี 2560</t>
  </si>
  <si>
    <t xml:space="preserve"> รายละเอียดค่าตอบแทนคณะกรรมการ ประจำปีงบประมาณ พ.ศ.2560</t>
  </si>
  <si>
    <t>เบิกจ่ายปี 2558</t>
  </si>
  <si>
    <t>แผนงาน ปี 2560</t>
  </si>
  <si>
    <t>รายละเอียดค่าเบี้ยประชุมคณะอนุกรรมการฯ ประจำปีงบประมาณ พ.ศ.2560</t>
  </si>
  <si>
    <t xml:space="preserve"> รายละเอียดค่าเบี้ยประกันสุขภาพคณะกรรมการ ประจำปีงบประมาณ พ.ศ.2560</t>
  </si>
  <si>
    <t xml:space="preserve"> รายละเอียดค่าเบี้ยเลี้ยง ค่าที่พัก และพาหนะ ประจำปีงบประมาณ พ.ศ.2560</t>
  </si>
  <si>
    <t>รายละเอียดการคำนวณคำขอปี 2560</t>
  </si>
  <si>
    <t xml:space="preserve"> ปี 2559</t>
  </si>
  <si>
    <t>รายละเอียดค่าใช้จ่ายในการสัมมนาและฝึกอบรม (สัมมนาและฝึกอบรมบุคคลภายนอก) ประจำปีงบประมาณ พ.ศ. 2560</t>
  </si>
  <si>
    <t>รายละเอียดคำของบประมาณ 2560</t>
  </si>
  <si>
    <t>รายละเอียดค่าใช้จ่ายในการสัมมนาและฝึกอบรม (ฝึกอบรม/เสริมสร้างสมรรถนะบุคลากร สำนักงาน ป.ป.ท.)  ประจำปีงบประมาณ พ.ศ. 2560</t>
  </si>
  <si>
    <t>รายละเอียดค่าใช้จ่ายในการสัมมนาและฝึกอบรม (ส่งบุคลากรไปอบรมหน่วยงานภายนอกจัด) ประจำปีงบประมาณ พ.ศ. 2560</t>
  </si>
  <si>
    <t>จำนวนเงินปี 2560</t>
  </si>
  <si>
    <t>รายละเอียดค่าจ้างเหมาบริการอื่น ๆ  ประจำปีงบประมาณ พ.ศ.2560</t>
  </si>
  <si>
    <t>รายละเอียดค่าบำรุงรักษาด้านระบบสารสนเทศและการสื่อสาร (ICT M/A) ปีงบประมาณ พ.ศ. 2560</t>
  </si>
  <si>
    <t>รายละเอียดการคำนวณค่าตอบแทนพยาน ปี 2560</t>
  </si>
  <si>
    <t>รายละเอียดค่าตอบแทนและค่าใช้จ่ายแก่พยาน ประจำปีงบประมาณ พ.ศ. 2560</t>
  </si>
  <si>
    <t xml:space="preserve"> รายละเอียดค่าใช้จ่ายในการจัดประชุมราชการ   ประจำปีงบประมาณ พ.ศ.2560</t>
  </si>
  <si>
    <t>รายละเอียดประกอบคำของบประมาณปี 2560</t>
  </si>
  <si>
    <t>รายละเอียด ปี 2560</t>
  </si>
  <si>
    <t>รายละเอียดค่าใช้จ่ายในการประชาสัมพันธ์ ประจำปีงบประมาณ พ.ศ.2560</t>
  </si>
  <si>
    <t>รายละเอียดการคำนวณปีงบประมาณ 2560</t>
  </si>
  <si>
    <t>รายละเอียดค่าเช่ารถยนต์ประจำตำแหน่งของคณะกรรมการ  ประจำปีงบประมาณ พ.ศ.2560</t>
  </si>
  <si>
    <t>รายละเอียดประมาณการซ่อม ปี 2560</t>
  </si>
  <si>
    <t>รายการซ่อมแซมครุภัณฑ์ ประจำปี 2560</t>
  </si>
  <si>
    <t>รายการซ่อมครุภัณฑ์ ประจำปี 2560</t>
  </si>
  <si>
    <t>รายละเอียดการคำนวณประกอบคำของบประมาณ ปี 2560</t>
  </si>
  <si>
    <t xml:space="preserve"> รายละเอียดค่าใช้จ่ายตามมาตรา 61  ประจำปีงบประมาณ พ.ศ.2560</t>
  </si>
  <si>
    <t>สรุปค่าวัสดุประเภทต่าง ๆ ประจำปีงบประมาณ พ.ศ. 2560</t>
  </si>
  <si>
    <t>รายละเอียดการคำนวณค่าวัสดุต่าง ๆ ปี 2560</t>
  </si>
  <si>
    <t>รายละเอียดประกอลค่าวัสดุประเภทต่าง ๆ ประจำปีงบประมาณ พ.ศ. 2560</t>
  </si>
  <si>
    <t>รายละเอียดประกอบการของบประมาณค่าสาธารณูปโภค ประจำปีงบประมาณ 2560</t>
  </si>
  <si>
    <t>รายละเอียดการขอประมาณการปี 2560</t>
  </si>
  <si>
    <t xml:space="preserve"> รายละเอียดค่าใช้จ่ายในการเดินทางไปราชการต่างประเทศชั่วคราว ประจำปีงบประมาณ พ.ศ.2560</t>
  </si>
  <si>
    <t>1.โครงการ การประชุมคณะทำงานด้านการป้องกันการทุจริตตามอนุสัญญาสหประชาชาติว่าด้วยการต่อต้านการทุจริต (UNCAC) ปีงบประมาณ ๒๕๖๐</t>
  </si>
  <si>
    <t>สรุปค่าจ้างที่ปรึกษา (รายจ่ายอื่น)  ประจำปีงบประมาณ 2560</t>
  </si>
  <si>
    <t>รายละเอียดค่าใช้จ่ายปี 2560</t>
  </si>
  <si>
    <t>รายละเอียดประกอบค่าจ้างที่ปรึกษา (รายจ่ายอื่น)  ประจำปีงบประมาณ 2560</t>
  </si>
  <si>
    <t xml:space="preserve"> รายละเอียดค่าใช้จ่ายในการคุ้มครองพยาน (มาตรา 53)  ประจำปีงบประมาณ พ.ศ.2560</t>
  </si>
  <si>
    <t>รายละเอียดการคำนวณ ปี 2560</t>
  </si>
  <si>
    <t>รายละเอียดโครงการประจำปีงบประมาณ พ.ศ. 2560</t>
  </si>
  <si>
    <t>ถึงปี 2558</t>
  </si>
  <si>
    <t>ปี 2563 -</t>
  </si>
  <si>
    <t>1. งบบุคลากร</t>
  </si>
  <si>
    <t>อัตราเดิม</t>
  </si>
  <si>
    <t>ค่าตอบแทนรายเดือนสำหรับข้าราชการ</t>
  </si>
  <si>
    <t>เงินช่วยเหลือการครองชีพสำหรับข้าราชการ</t>
  </si>
  <si>
    <t>เงินเพิ่มสำหรับตำแหน่งที่มีเหตุพิเศษ ตำแหน่งนิติกร (พ.ต.ก.)</t>
  </si>
  <si>
    <t>เงินเพิ่มพิเศษสำหรับการสู้รบ (พ.ส.ร.)</t>
  </si>
  <si>
    <t>เงินเพิ่มพิเศษสำหรับเจ้าหน้าที่หรือเจ้าพนักงาน ป.ป.ท. (สำหรับผู้บริหารและนักสืบสวนสอบสวน)</t>
  </si>
  <si>
    <t>เงินเพิ่มพิเศษสำหรับเจ้าหน้าที่หรือเจ้าพนักงาน ป.ป.ท. (สำหรับฝ่ายสนับสนุน)</t>
  </si>
  <si>
    <t>รายละเอียดค่าเช่าทรัพย์สิน ประจำปีงบประมาณ พ.ศ.2560</t>
  </si>
  <si>
    <t>ค่าเช่าอาคารที่ทำการ</t>
  </si>
  <si>
    <t>ราคาต่อหน่วย
(2)</t>
  </si>
  <si>
    <t>ค่าเช่า/ปี</t>
  </si>
  <si>
    <t>เนื้อที่/ตารางเมตร
(1)</t>
  </si>
  <si>
    <t>ตารางเมตรละ
(2)</t>
  </si>
  <si>
    <t>ค่าเช่า/เดือน
(3)</t>
  </si>
  <si>
    <t>ประมาณการค่าเช่าส่วนกลาง/เขตพื้นที่ ปี 2560</t>
  </si>
  <si>
    <t>งบบุคลากร</t>
  </si>
  <si>
    <t>แบบฟอร์มที่ 24</t>
  </si>
  <si>
    <t>2.งบดำเนินงาน</t>
  </si>
  <si>
    <t>2.1 ค่าตอบแทน</t>
  </si>
  <si>
    <t>2.1.1</t>
  </si>
  <si>
    <t>2.2.2</t>
  </si>
  <si>
    <t>2.1.2</t>
  </si>
  <si>
    <t>2.2.3</t>
  </si>
  <si>
    <t>2.1.3</t>
  </si>
  <si>
    <t>2.2.4</t>
  </si>
  <si>
    <t>2.1.4</t>
  </si>
  <si>
    <t>2.1.5</t>
  </si>
  <si>
    <t>2.1.6</t>
  </si>
  <si>
    <t>2.2.1</t>
  </si>
  <si>
    <t>2.2 ค่าใช้สอย</t>
  </si>
  <si>
    <t>2.2.5</t>
  </si>
  <si>
    <t>2.2.6</t>
  </si>
  <si>
    <t>2.2.7</t>
  </si>
  <si>
    <t>2.2.8</t>
  </si>
  <si>
    <t>2.2.9</t>
  </si>
  <si>
    <t>2.2.10</t>
  </si>
  <si>
    <t>2.3 ค่าวัสดุต่าง ๆ</t>
  </si>
  <si>
    <t>2.4 ค่าสาธารณูปโภค</t>
  </si>
  <si>
    <t>ครุภัณฑ์</t>
  </si>
  <si>
    <t>ที่ดินและสิ่งก่อสร้าง</t>
  </si>
  <si>
    <t>3. งบลงทุน</t>
  </si>
  <si>
    <t>4. งบรายจ่ายอื่น</t>
  </si>
  <si>
    <t>แบบฟอร์มที่ 25</t>
  </si>
  <si>
    <t>ค่าเช่าทรัพย์สิน</t>
  </si>
  <si>
    <t>ผู้รับผิดชอบหลัก</t>
  </si>
  <si>
    <t>ทุกหน่วยงาน</t>
  </si>
  <si>
    <t>สคป.</t>
  </si>
  <si>
    <t>ค่าใช้จ่ายในการสัมมนาและฝึกอบรม (ส่งโครงการแนบมาด้วย)</t>
  </si>
  <si>
    <t>ค่าจ้างเหมาบริการ (ส่งสัญญาเช่าเดิมมาด้วย)</t>
  </si>
  <si>
    <t>ค่าใช้จ่ายในการเดินทางไปราชการต่างประเทศชั่วคราว (รวมจำนวน...ครั้ง)</t>
  </si>
  <si>
    <t xml:space="preserve">ค่าจ้างที่ปรึกษา รวม.....โครงการ (ส่งโครงการแนบมาด้วย) </t>
  </si>
  <si>
    <t>งบลงทุน</t>
  </si>
  <si>
    <t>รายจ่ายบุคลากร</t>
  </si>
  <si>
    <t xml:space="preserve">   2.1 ผู้เชี่ยวชาญด้าน...............................</t>
  </si>
  <si>
    <t>ค่าจ้างเหมาดูแลระบบเว็บไซต์และดูแลเว็บไซด์และจดหมายอิเล็กทรอนิกส์ (E-mail)</t>
  </si>
  <si>
    <t xml:space="preserve">               2. คำนวณค่าใช้จ่าย ตามอัตรากรมบัญชีกลางกำหนด สำหรับการจัดทำคำของบประมาณรายจ่ายประจำปีงบประมาณ พ.ศ.2560</t>
  </si>
  <si>
    <t>ค่าซ่อมแซมยานพาหนะ</t>
  </si>
  <si>
    <t>ค่าเช่ารถยนต์สำหรับใช้ในราชการ พร้อมคนขับ</t>
  </si>
  <si>
    <t>ค่าตอบแทนเหมาจ่ายแทนการจัดหารถประจำตำแหน่ง</t>
  </si>
  <si>
    <t>ชื่อ – สกุล</t>
  </si>
  <si>
    <t>ตำแหน่ง</t>
  </si>
  <si>
    <t>ประเภท</t>
  </si>
  <si>
    <t>ก</t>
  </si>
  <si>
    <t>ข</t>
  </si>
  <si>
    <t>อัตราที่ได้รับ
ต่อเดือน</t>
  </si>
  <si>
    <t>งบประมาณ
ต่อปี</t>
  </si>
  <si>
    <t>นายประยงค์  ปรียาจิตต์</t>
  </si>
  <si>
    <t>เลขาธิการคณะกรรมการ ป.ป.ท.</t>
  </si>
  <si>
    <t>P</t>
  </si>
  <si>
    <t>ดร.ฉัตรชัย  ยอดอุดม</t>
  </si>
  <si>
    <t>รองเลขาธิการคณะกรรมการ ป.ป.ท.</t>
  </si>
  <si>
    <t>ก คือ เลือกรับเงินค่าตอบแทนเหมาจ่ายแทนการจัดรถประจำตำแหน่ง</t>
  </si>
  <si>
    <t>ข คือ สำนักงาน ป.ป.ท. จัดหารถยนต์ประจำตำแหน่งให้</t>
  </si>
  <si>
    <t>งบประมาณที่ขอปี 2560</t>
  </si>
  <si>
    <t>งบประมาณที่ได้รับจัดสรร ปี 2559</t>
  </si>
  <si>
    <t>พันโทกรทิพย์ดาโรจน์</t>
  </si>
  <si>
    <t xml:space="preserve">ประมาณการข้อมูลประกอบค่าตอบแทนเหมาจ่ายแทนการจัดหารถประจำตำแหน่ง ประจำปีงบประมาณ 2560 </t>
  </si>
  <si>
    <t>รายละเอียดค่าเช่าทรพย์สิน ประจำปีงบประมาณ พ.ศ.2560</t>
  </si>
  <si>
    <t>รายชื่อข้าราชการ</t>
  </si>
  <si>
    <t>ค่าตอบแทนพิเศษของข้าราชการผู้ได้รับเงินเดือนเต็มขั้น</t>
  </si>
  <si>
    <t>ค่าเช่าบ้าน</t>
  </si>
  <si>
    <t xml:space="preserve">ค่าสาธารณูปโภค </t>
  </si>
  <si>
    <t>ค่าโทรศัพท์</t>
  </si>
  <si>
    <t>ค่าไฟฟ้า</t>
  </si>
  <si>
    <t>ค่าน้ำประปา</t>
  </si>
  <si>
    <t>ค่าบริการไปรษณีย์</t>
  </si>
  <si>
    <t xml:space="preserve">กระทรวงยุติธรรม </t>
  </si>
  <si>
    <t>รหัสหน่วยงาน 160012</t>
  </si>
  <si>
    <t>ชื่อผู้รับผิดชอบ</t>
  </si>
  <si>
    <t>นางวิจิตรา จำนรรจ์สิริ</t>
  </si>
  <si>
    <t>โทร 025036670 ต่อ 1505</t>
  </si>
  <si>
    <t>หน่วย : ล้านบาท ทศนิยม 4 ตำแหน่ง</t>
  </si>
  <si>
    <t>.</t>
  </si>
  <si>
    <t>เงินเดือนและค่าจ้าง
ประจำคงเหลือเมื่อ
หักและคืนอัตราเกษียณและหักอัตราว่าง</t>
  </si>
  <si>
    <t>รายจ่าย</t>
  </si>
  <si>
    <t>จำนวนเงิน
(2)</t>
  </si>
  <si>
    <t>จำนวนเงิน
(3)</t>
  </si>
  <si>
    <t>จำนวนเงิน
(5)</t>
  </si>
  <si>
    <t>อัตรา
(6)</t>
  </si>
  <si>
    <t>จำนวนเงิน
(7)</t>
  </si>
  <si>
    <t>อัตรา
(8)</t>
  </si>
  <si>
    <t>จำนวนเงิน
(9)</t>
  </si>
  <si>
    <t xml:space="preserve"> (10) = (3)-(5)+(7)-(9)</t>
  </si>
  <si>
    <t>อัตรา
(11)</t>
  </si>
  <si>
    <t>จำนวนเงิน
(12)</t>
  </si>
  <si>
    <t>% เลื่อนเงินเดือน (13)</t>
  </si>
  <si>
    <r>
      <t xml:space="preserve">(14) = </t>
    </r>
    <r>
      <rPr>
        <sz val="13"/>
        <color indexed="8"/>
        <rFont val="TH SarabunPSK"/>
        <family val="2"/>
      </rPr>
      <t>[(10)+(12)] X (13)</t>
    </r>
  </si>
  <si>
    <t>อัตรา
(15) =(1)-(4)+(6)</t>
  </si>
  <si>
    <t>จำนวนเงิน
(16) = (10)+(12)+(14)</t>
  </si>
  <si>
    <t>ค่าจ้างประจำ</t>
  </si>
  <si>
    <t>(10) = (3)-(5)</t>
  </si>
  <si>
    <t xml:space="preserve">   (15) = (1)-(4)-(8)</t>
  </si>
  <si>
    <t>ค่าจ้างชั่วคราวที่ปฏิบัติงานในสำนักงานต่างประเทศ</t>
  </si>
  <si>
    <t>เงินอื่นๆ ที่จ่ายควบกับ</t>
  </si>
  <si>
    <t xml:space="preserve"> - เงินประจำตำแหน่ง</t>
  </si>
  <si>
    <t xml:space="preserve"> - เงินค่าตอบแทนรายเดือน</t>
  </si>
  <si>
    <t xml:space="preserve">   สำหรับข้าราชการ</t>
  </si>
  <si>
    <t xml:space="preserve"> - เงินช่วยเหลือการครองชีพ </t>
  </si>
  <si>
    <t xml:space="preserve">   ข้าราชการระดับต้น</t>
  </si>
  <si>
    <t xml:space="preserve"> - อื่น ๆ *</t>
  </si>
  <si>
    <t xml:space="preserve">   สำหรับลูกจ้างประจำ</t>
  </si>
  <si>
    <t xml:space="preserve">   พิเศษ</t>
  </si>
  <si>
    <t>หมายเหตุ  :  รายละเอียดหมายเหตุแนบท้าย</t>
  </si>
  <si>
    <t>แบบการรายงานข้อมูล  งบบุคลากร (เงินเดือน และค่าจ้างประจำ)  ปีงบประมาณ พ.ศ. 2560</t>
  </si>
  <si>
    <t>จำนวน
อัตรา ณ
1 ต.ค.58</t>
  </si>
  <si>
    <t>งบประมาณ
ปี 2559  
ตาม พ.ร.บ.</t>
  </si>
  <si>
    <t>งบประมาณ
ปี 2559 
ประมาณการ
ตามถือจ่าย **</t>
  </si>
  <si>
    <t>เงินเดือนและค่าจ้างประจำ
ของผู้เกษียณ
ปี 2559</t>
  </si>
  <si>
    <t>เงินเดือน
ทดแทนผู้เกษียณ
ปี 2559</t>
  </si>
  <si>
    <t>อัตราว่างที่มีเงิน
งบประมาณปี 2559</t>
  </si>
  <si>
    <t>ปรับอัตราใหม่
ปี 2559 เต็มปี</t>
  </si>
  <si>
    <t>จำนวนเงินการเลื่อนเงินเดือน
ปีงบประมาณ 2560 (6 %)
หรือตามที่กฎหมายกำหนด ***</t>
  </si>
  <si>
    <t>ฐานงบประมาณปี  2560</t>
  </si>
  <si>
    <t>1. กรณีที่ปี 2560  มีจำนวนอัตรา และ / หรือ ปรับค่าตอบแทนลดลงจากปี 2559 ให้ใส่จำนวนเฉพาะในส่วนที่ลดลง ( - ) ในช่อง (4) และ / หรือ (5) เพื่อใช้เป็นฐานในการตั้งงบประมาณปี 2560  หรือ</t>
  </si>
  <si>
    <t>2. กรณีที่ปี 2560  มีจำนวนอัตรา และ / หรือ ปรับค่าตอบแทนเพิ่มขึ้นจากปี 2559 ให้ใส่จำนวนเฉพาะในส่วนที่เพิ่มขึ้น ( + ) ในช่อง (6) และ / หรือ (7) เพื่อใช้เป็นฐานในการตั้งงบประมาณปี 2560</t>
  </si>
  <si>
    <t>ประเภทรายการ</t>
  </si>
  <si>
    <t>หน่วย</t>
  </si>
  <si>
    <t>ราคา/หน่วย</t>
  </si>
  <si>
    <t>มาตรฐาน</t>
  </si>
  <si>
    <t>ตลาด</t>
  </si>
  <si>
    <t>คำของบลงทุน</t>
  </si>
  <si>
    <t>หน่วยงานที่ขอ.........................................................................................</t>
  </si>
  <si>
    <t>ประจำปีงบประมาณ พ.ศ. 2560</t>
  </si>
  <si>
    <t>ให้หน่วยงานที่ส่งคำของบลงทุน กรณีที่ของบประมาณตามราคาตลาด ให้แนบรายละเอียด/คุณลักษณะ/ใบเสนอราคา/หรืออื่นๆที่จำเป็นแบมาพร้อมคำของบลงทุนด้วย</t>
  </si>
  <si>
    <t xml:space="preserve">หมายเหตุ  </t>
  </si>
  <si>
    <t>รายการซ่อมแซมยานพาหนะ ประจำปี 2560</t>
  </si>
  <si>
    <t>สิทธิการเบิกค่าเช่าบ้านปี 2560</t>
  </si>
  <si>
    <t>แบบฟอร์มผู้มีสิทธิเบิกค่าเช่าบ้านปี 2560</t>
  </si>
  <si>
    <t>ชื่อ/สกุล</t>
  </si>
  <si>
    <t>ตำแหน่งเลขที่</t>
  </si>
  <si>
    <t>ณ ปัจจุบัน</t>
  </si>
  <si>
    <t>ประมาณค่าตอบแทนพิเศษข้าราชการที่ได้รับเงินเดือนเต็มขั้น ประจำปีงบประมาณ 2560</t>
  </si>
  <si>
    <t>ค่ารับรองและพิธีการ (ค่าใช้จ่ายในการประชุม)</t>
  </si>
  <si>
    <t>แบบฟอร์มที่ 26</t>
  </si>
  <si>
    <t>แบบฟอร์มที่  27</t>
  </si>
  <si>
    <t>แบบฟอร์มที่  28</t>
  </si>
  <si>
    <t>แบบฟอร์มที่ 29</t>
  </si>
  <si>
    <t>สลธ. กบค.</t>
  </si>
  <si>
    <t>ค่าเบี้ยประชุม</t>
  </si>
  <si>
    <t>2.1.7</t>
  </si>
  <si>
    <t>ค่าเช่าทรัพย์สิน (ส่งสัญญาเดิมมาด้วย)</t>
  </si>
  <si>
    <t>ค่าเช่ารถยนต์สำหรับใช้ในราชการพร้อมคนขับ</t>
  </si>
  <si>
    <t>แบบฟอร์มที่ 27</t>
  </si>
  <si>
    <t>แบบฟอร์มที่ 28</t>
  </si>
  <si>
    <t>2.2.11</t>
  </si>
  <si>
    <t>2.2.12</t>
  </si>
  <si>
    <t>2.2.13</t>
  </si>
  <si>
    <t>สลธ. กงค.</t>
  </si>
  <si>
    <t>สลธ. ปชส. และ ปปท. เขต 1-9</t>
  </si>
  <si>
    <t>สลธ. กงค และ ปปท. เขต 1-9</t>
  </si>
  <si>
    <t>กตท. และ สลธ. กบค.</t>
  </si>
  <si>
    <t>4</t>
  </si>
  <si>
    <t>ประชุม ศอตช.</t>
  </si>
  <si>
    <t>5</t>
  </si>
  <si>
    <t>ประชุมพัสดุ</t>
  </si>
  <si>
    <t>หมายเหตุ : คำนวณค่าใช้จ่ายประมาณการ ตามอัตราที่กรมบัญชีกลางกำหนด สำหรับการจัดทำคำของบประมาณรายจ่ายประจำปีงบประมาณ พ.ศ.2560</t>
  </si>
  <si>
    <t>ค่าเช่าบ้าน/ค่าเช่าซื้อ</t>
  </si>
  <si>
    <t>แต่ละ sheet จะใส่สูตรคำนวณไว้แล้ว ส่ง file ในแบบฟอร์มเดิมพร้อมรายละเอียดประกอบ เช่น โครงการประกอบคำขอแต่ละประเภทรายการ โดยให้ส่งมาที่</t>
  </si>
  <si>
    <t>รวมครุภัณฑ์</t>
  </si>
  <si>
    <t>รวมสิ่งก่อสร้าง</t>
  </si>
  <si>
    <t>2.1.8</t>
  </si>
  <si>
    <t>อื่นๆ</t>
  </si>
  <si>
    <t>2.2.14</t>
  </si>
  <si>
    <t>แบบฟอร์ม ข. (ต่อ)</t>
  </si>
  <si>
    <r>
      <t xml:space="preserve">     ให้จัดส่งภายในวันที่ </t>
    </r>
    <r>
      <rPr>
        <b/>
        <u/>
        <sz val="16"/>
        <rFont val="TH SarabunPSK"/>
        <family val="2"/>
      </rPr>
      <t>20 พฤศจิกายน พ.ศ. 2558</t>
    </r>
    <r>
      <rPr>
        <sz val="16"/>
        <rFont val="TH SarabunPSK"/>
        <family val="2"/>
      </rPr>
      <t xml:space="preserve">  (เอกสารที่ส่งเป็นทางการกับไฟล์ข้อมูลที่ส่งเมล์ ต้องเป็นข้อมูลเดียวกัน)</t>
    </r>
    <r>
      <rPr>
        <u/>
        <sz val="16"/>
        <rFont val="TH SarabunPSK"/>
        <family val="2"/>
      </rPr>
      <t xml:space="preserve"> </t>
    </r>
    <r>
      <rPr>
        <sz val="16"/>
        <rFont val="TH SarabunPSK"/>
        <family val="2"/>
      </rPr>
      <t xml:space="preserve"> </t>
    </r>
  </si>
  <si>
    <t>(รายการแบบฟอร์มที่ 1 - 30)</t>
  </si>
  <si>
    <t>เต็มขั้น</t>
  </si>
  <si>
    <t>หลักสูตร.............................................</t>
  </si>
  <si>
    <t xml:space="preserve">             2. อบรมในต่างประเทศเบิกจ่ายจากงบรายจ่ายอื่น</t>
  </si>
  <si>
    <r>
      <rPr>
        <b/>
        <sz val="16"/>
        <color theme="1"/>
        <rFont val="TH SarabunPSK"/>
        <family val="2"/>
      </rPr>
      <t xml:space="preserve">หมายเหตุ </t>
    </r>
    <r>
      <rPr>
        <sz val="16"/>
        <color theme="1"/>
        <rFont val="TH SarabunPSK"/>
        <family val="2"/>
      </rPr>
      <t xml:space="preserve"> 1. อบรมในประเทศเบิกจ่ายจากงบดำเนินงาน</t>
    </r>
  </si>
  <si>
    <t>1. อบรมภายในประเทศ</t>
  </si>
  <si>
    <t>2.ศึกษาดูงานต่างประเทศ</t>
  </si>
  <si>
    <t>ค่าถ่ายเอกสาร</t>
  </si>
  <si>
    <t>ค่าเช่าอาคารสำนักงาน</t>
  </si>
  <si>
    <t xml:space="preserve">                   (ผล) ** เป็นผลการดำเนินงานในปีงบประมาณ พ.ศ. 2559 (ตุลาคม 2558 - ปัจจุบัน)</t>
  </si>
  <si>
    <r>
      <t>หมายเหตุ</t>
    </r>
    <r>
      <rPr>
        <sz val="13"/>
        <rFont val="TH SarabunPSK"/>
        <family val="2"/>
      </rPr>
      <t xml:space="preserve">  (ผล)*  เป็นผลการดำเนินงานตั้งแต่เริ่มต้นโครงการถึงปีงบประมาณ 2559</t>
    </r>
  </si>
  <si>
    <t xml:space="preserve"> 2) เฉพาะ ปปท. เขต 1 - 9 ให้เบิกค่าใช้จ่ายในการเดินทางก่อนและหลังโครงการฯ จากหน่วยงานต้นสังกัด</t>
  </si>
  <si>
    <t>เงินเดือนที่ใช้คำนวณ</t>
  </si>
  <si>
    <t>ค่าตอบแทนนอกเหนือเงินเดือน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</si>
</sst>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_-;\-* #,##0.0_-;_-* &quot;-&quot;??_-;_-@_-"/>
    <numFmt numFmtId="190" formatCode="0.0000,,"/>
    <numFmt numFmtId="191" formatCode="0.0000"/>
    <numFmt numFmtId="192" formatCode="_(* #,##0_);_(* \(#,##0\);_(* &quot;-&quot;??_);_(@_)"/>
    <numFmt numFmtId="193" formatCode="_-* #,##0.000_-;\-* #,##0.000_-;_-* &quot;-&quot;??_-;_-@_-"/>
    <numFmt numFmtId="194" formatCode="#,##0;[Red]#,##0"/>
    <numFmt numFmtId="195" formatCode="#,##0.00;[Red]#,##0.00"/>
  </numFmts>
  <fonts count="66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4"/>
      <name val="Cordia New"/>
      <family val="2"/>
    </font>
    <font>
      <u/>
      <sz val="10"/>
      <color indexed="12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AngsanaUPC"/>
      <family val="1"/>
      <charset val="222"/>
    </font>
    <font>
      <b/>
      <sz val="12"/>
      <name val="Arial"/>
      <family val="2"/>
    </font>
    <font>
      <sz val="12"/>
      <name val="นูลมรผ"/>
      <charset val="129"/>
    </font>
    <font>
      <sz val="12"/>
      <name val="นูลมรผ"/>
    </font>
    <font>
      <sz val="14"/>
      <name val="AngsanaUPC"/>
      <family val="1"/>
      <charset val="222"/>
    </font>
    <font>
      <sz val="8"/>
      <name val="AngsanaUPC"/>
      <family val="1"/>
      <charset val="222"/>
    </font>
    <font>
      <sz val="16"/>
      <name val="Arial"/>
      <family val="2"/>
    </font>
    <font>
      <u/>
      <sz val="14"/>
      <name val="TH SarabunPSK"/>
      <family val="2"/>
    </font>
    <font>
      <b/>
      <u/>
      <sz val="16"/>
      <name val="TH SarabunPSK"/>
      <family val="2"/>
    </font>
    <font>
      <b/>
      <u/>
      <sz val="20"/>
      <name val="TH SarabunPSK"/>
      <family val="2"/>
    </font>
    <font>
      <b/>
      <sz val="18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color indexed="10"/>
      <name val="TH SarabunPSK"/>
      <family val="2"/>
    </font>
    <font>
      <u/>
      <sz val="16"/>
      <color indexed="12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  <font>
      <b/>
      <u/>
      <sz val="36"/>
      <name val="TH SarabunPSK"/>
      <family val="2"/>
    </font>
    <font>
      <b/>
      <sz val="28"/>
      <name val="TH SarabunIT๙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b/>
      <sz val="16"/>
      <color indexed="8"/>
      <name val="TH SarabunPSK"/>
      <family val="2"/>
    </font>
    <font>
      <b/>
      <sz val="12"/>
      <name val="TH SarabunPSK"/>
      <family val="2"/>
    </font>
    <font>
      <u/>
      <sz val="16"/>
      <name val="TH SarabunPSK"/>
      <family val="2"/>
    </font>
    <font>
      <sz val="14"/>
      <name val="Arial"/>
      <family val="2"/>
    </font>
    <font>
      <b/>
      <sz val="14"/>
      <color indexed="8"/>
      <name val="TH SarabunPSK"/>
      <family val="2"/>
    </font>
    <font>
      <b/>
      <sz val="2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6"/>
      <name val="Wingdings 2"/>
      <family val="1"/>
      <charset val="2"/>
    </font>
    <font>
      <sz val="10"/>
      <color indexed="8"/>
      <name val="MS Sans Serif"/>
      <family val="2"/>
      <charset val="22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b/>
      <sz val="13.5"/>
      <color indexed="8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rgb="FFFF0000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u/>
      <sz val="18"/>
      <color rgb="FFFF0000"/>
      <name val="TH SarabunPSK"/>
      <family val="2"/>
    </font>
    <font>
      <b/>
      <u/>
      <sz val="20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b/>
      <u val="doubleAccounting"/>
      <sz val="16"/>
      <color theme="1"/>
      <name val="TH SarabunPSK"/>
      <family val="2"/>
    </font>
    <font>
      <b/>
      <sz val="20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4" tint="0.7999816888943144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 style="hair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hair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4" tint="0.7999816888943144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4" tint="0.79998168889431442"/>
      </top>
      <bottom style="thin">
        <color indexed="64"/>
      </bottom>
      <diagonal/>
    </border>
    <border>
      <left style="hair">
        <color indexed="64"/>
      </left>
      <right/>
      <top style="thin">
        <color theme="4" tint="0.79998168889431442"/>
      </top>
      <bottom style="thin">
        <color indexed="64"/>
      </bottom>
      <diagonal/>
    </border>
  </borders>
  <cellStyleXfs count="26">
    <xf numFmtId="0" fontId="0" fillId="0" borderId="0"/>
    <xf numFmtId="9" fontId="11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4" fillId="0" borderId="0"/>
    <xf numFmtId="0" fontId="3" fillId="0" borderId="0"/>
    <xf numFmtId="0" fontId="11" fillId="0" borderId="0"/>
    <xf numFmtId="0" fontId="4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0" fontId="22" fillId="0" borderId="0"/>
    <xf numFmtId="0" fontId="1" fillId="0" borderId="0"/>
    <xf numFmtId="0" fontId="11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/>
  </cellStyleXfs>
  <cellXfs count="2160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/>
    <xf numFmtId="0" fontId="10" fillId="0" borderId="0" xfId="0" applyFont="1"/>
    <xf numFmtId="0" fontId="8" fillId="0" borderId="0" xfId="0" applyFont="1" applyBorder="1"/>
    <xf numFmtId="0" fontId="8" fillId="0" borderId="0" xfId="0" applyFont="1" applyAlignment="1">
      <alignment vertical="top" wrapText="1"/>
    </xf>
    <xf numFmtId="0" fontId="17" fillId="0" borderId="0" xfId="0" applyFont="1"/>
    <xf numFmtId="0" fontId="9" fillId="0" borderId="0" xfId="0" applyFont="1" applyAlignment="1">
      <alignment horizontal="right"/>
    </xf>
    <xf numFmtId="0" fontId="8" fillId="0" borderId="3" xfId="0" applyFont="1" applyBorder="1"/>
    <xf numFmtId="0" fontId="9" fillId="0" borderId="3" xfId="0" applyFont="1" applyBorder="1" applyAlignme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19" applyFont="1"/>
    <xf numFmtId="0" fontId="9" fillId="0" borderId="0" xfId="13" applyFont="1" applyAlignment="1"/>
    <xf numFmtId="190" fontId="9" fillId="0" borderId="0" xfId="13" applyNumberFormat="1" applyFont="1" applyAlignment="1">
      <alignment horizontal="right"/>
    </xf>
    <xf numFmtId="190" fontId="8" fillId="0" borderId="0" xfId="19" applyNumberFormat="1" applyFont="1" applyAlignment="1">
      <alignment horizontal="right"/>
    </xf>
    <xf numFmtId="0" fontId="9" fillId="0" borderId="0" xfId="13" applyFont="1" applyAlignment="1">
      <alignment horizontal="right"/>
    </xf>
    <xf numFmtId="0" fontId="9" fillId="0" borderId="0" xfId="19" applyFont="1"/>
    <xf numFmtId="0" fontId="8" fillId="0" borderId="0" xfId="19" applyFont="1" applyAlignment="1">
      <alignment vertical="top" wrapText="1"/>
    </xf>
    <xf numFmtId="0" fontId="8" fillId="0" borderId="0" xfId="19" applyFont="1" applyBorder="1" applyAlignment="1">
      <alignment vertical="top" wrapText="1"/>
    </xf>
    <xf numFmtId="192" fontId="8" fillId="0" borderId="0" xfId="4" applyNumberFormat="1" applyFont="1" applyBorder="1" applyAlignment="1">
      <alignment horizontal="right" vertical="top" wrapText="1"/>
    </xf>
    <xf numFmtId="192" fontId="8" fillId="0" borderId="0" xfId="4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188" fontId="8" fillId="0" borderId="0" xfId="2" applyNumberFormat="1" applyFont="1"/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3" fontId="9" fillId="0" borderId="0" xfId="0" applyNumberFormat="1" applyFont="1" applyFill="1" applyBorder="1" applyAlignment="1"/>
    <xf numFmtId="3" fontId="8" fillId="0" borderId="0" xfId="0" applyNumberFormat="1" applyFont="1" applyBorder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188" fontId="8" fillId="0" borderId="8" xfId="2" applyNumberFormat="1" applyFont="1" applyFill="1" applyBorder="1" applyAlignment="1">
      <alignment horizontal="right" vertical="top"/>
    </xf>
    <xf numFmtId="0" fontId="8" fillId="0" borderId="8" xfId="0" applyNumberFormat="1" applyFont="1" applyFill="1" applyBorder="1" applyAlignment="1">
      <alignment horizontal="center" vertical="top"/>
    </xf>
    <xf numFmtId="190" fontId="8" fillId="0" borderId="0" xfId="0" applyNumberFormat="1" applyFont="1" applyAlignment="1">
      <alignment horizontal="right"/>
    </xf>
    <xf numFmtId="190" fontId="8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20" fillId="0" borderId="0" xfId="0" applyFo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22" fillId="0" borderId="0" xfId="0" applyFont="1"/>
    <xf numFmtId="0" fontId="8" fillId="0" borderId="14" xfId="0" applyFont="1" applyBorder="1" applyAlignment="1">
      <alignment horizontal="center"/>
    </xf>
    <xf numFmtId="0" fontId="8" fillId="0" borderId="14" xfId="0" applyFont="1" applyBorder="1"/>
    <xf numFmtId="0" fontId="8" fillId="0" borderId="8" xfId="0" applyFont="1" applyBorder="1" applyAlignment="1">
      <alignment horizontal="center"/>
    </xf>
    <xf numFmtId="188" fontId="8" fillId="0" borderId="8" xfId="2" applyNumberFormat="1" applyFont="1" applyBorder="1"/>
    <xf numFmtId="0" fontId="10" fillId="0" borderId="0" xfId="0" applyFont="1" applyAlignment="1">
      <alignment horizontal="left"/>
    </xf>
    <xf numFmtId="0" fontId="9" fillId="0" borderId="14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center" vertical="top"/>
    </xf>
    <xf numFmtId="188" fontId="8" fillId="0" borderId="0" xfId="2" applyNumberFormat="1" applyFont="1" applyFill="1" applyBorder="1" applyAlignment="1">
      <alignment horizontal="right" vertical="top"/>
    </xf>
    <xf numFmtId="0" fontId="8" fillId="0" borderId="9" xfId="19" applyFont="1" applyBorder="1" applyAlignment="1">
      <alignment vertical="top" wrapText="1"/>
    </xf>
    <xf numFmtId="188" fontId="8" fillId="0" borderId="9" xfId="19" applyNumberFormat="1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188" fontId="8" fillId="0" borderId="14" xfId="0" applyNumberFormat="1" applyFont="1" applyBorder="1" applyAlignment="1">
      <alignment horizontal="center"/>
    </xf>
    <xf numFmtId="3" fontId="25" fillId="0" borderId="0" xfId="0" applyNumberFormat="1" applyFont="1" applyBorder="1" applyAlignment="1"/>
    <xf numFmtId="0" fontId="25" fillId="0" borderId="0" xfId="0" applyFont="1"/>
    <xf numFmtId="0" fontId="23" fillId="0" borderId="10" xfId="9" applyFont="1" applyBorder="1" applyAlignment="1">
      <alignment horizontal="center" vertical="top" wrapText="1"/>
    </xf>
    <xf numFmtId="0" fontId="23" fillId="0" borderId="10" xfId="9" applyFont="1" applyBorder="1" applyAlignment="1">
      <alignment vertical="top" wrapText="1"/>
    </xf>
    <xf numFmtId="3" fontId="23" fillId="0" borderId="10" xfId="9" applyNumberFormat="1" applyFont="1" applyBorder="1" applyAlignment="1">
      <alignment horizontal="right" vertical="top" wrapText="1"/>
    </xf>
    <xf numFmtId="0" fontId="23" fillId="0" borderId="10" xfId="8" applyFont="1" applyBorder="1" applyAlignment="1">
      <alignment horizontal="center" vertical="top" wrapText="1"/>
    </xf>
    <xf numFmtId="3" fontId="23" fillId="0" borderId="5" xfId="8" applyNumberFormat="1" applyFont="1" applyBorder="1" applyAlignment="1">
      <alignment horizontal="right" vertical="top" wrapText="1"/>
    </xf>
    <xf numFmtId="3" fontId="23" fillId="0" borderId="11" xfId="9" applyNumberFormat="1" applyFont="1" applyBorder="1" applyAlignment="1">
      <alignment horizontal="right" vertical="top" wrapText="1"/>
    </xf>
    <xf numFmtId="0" fontId="23" fillId="0" borderId="5" xfId="8" applyFont="1" applyBorder="1" applyAlignment="1">
      <alignment horizontal="center" vertical="top" wrapText="1"/>
    </xf>
    <xf numFmtId="0" fontId="23" fillId="0" borderId="5" xfId="9" applyFont="1" applyBorder="1" applyAlignment="1">
      <alignment vertical="top" wrapText="1"/>
    </xf>
    <xf numFmtId="0" fontId="23" fillId="0" borderId="0" xfId="8" applyFont="1" applyAlignment="1">
      <alignment vertical="top" wrapText="1"/>
    </xf>
    <xf numFmtId="0" fontId="23" fillId="0" borderId="4" xfId="8" applyFont="1" applyBorder="1" applyAlignment="1">
      <alignment vertical="top" wrapText="1"/>
    </xf>
    <xf numFmtId="3" fontId="23" fillId="0" borderId="10" xfId="8" applyNumberFormat="1" applyFont="1" applyBorder="1" applyAlignment="1">
      <alignment horizontal="right" vertical="top" wrapText="1"/>
    </xf>
    <xf numFmtId="0" fontId="23" fillId="0" borderId="4" xfId="9" applyFont="1" applyBorder="1" applyAlignment="1">
      <alignment horizontal="center" vertical="top" wrapText="1"/>
    </xf>
    <xf numFmtId="0" fontId="23" fillId="0" borderId="4" xfId="9" applyFont="1" applyBorder="1" applyAlignment="1">
      <alignment vertical="top" wrapText="1"/>
    </xf>
    <xf numFmtId="3" fontId="23" fillId="0" borderId="4" xfId="8" applyNumberFormat="1" applyFont="1" applyBorder="1" applyAlignment="1">
      <alignment horizontal="right" vertical="top" wrapText="1"/>
    </xf>
    <xf numFmtId="3" fontId="23" fillId="0" borderId="4" xfId="9" applyNumberFormat="1" applyFont="1" applyBorder="1" applyAlignment="1">
      <alignment horizontal="right" vertical="top" wrapText="1"/>
    </xf>
    <xf numFmtId="0" fontId="23" fillId="0" borderId="4" xfId="8" applyFont="1" applyBorder="1" applyAlignment="1">
      <alignment horizontal="center" vertical="top" wrapText="1"/>
    </xf>
    <xf numFmtId="43" fontId="23" fillId="0" borderId="4" xfId="2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center"/>
    </xf>
    <xf numFmtId="188" fontId="23" fillId="0" borderId="4" xfId="2" applyNumberFormat="1" applyFont="1" applyBorder="1" applyAlignment="1">
      <alignment horizontal="center" vertical="top"/>
    </xf>
    <xf numFmtId="0" fontId="8" fillId="0" borderId="10" xfId="9" applyFont="1" applyBorder="1" applyAlignment="1">
      <alignment horizontal="left" vertical="top" wrapText="1"/>
    </xf>
    <xf numFmtId="0" fontId="23" fillId="0" borderId="4" xfId="9" applyFont="1" applyBorder="1" applyAlignment="1">
      <alignment horizontal="left" vertical="top" wrapText="1"/>
    </xf>
    <xf numFmtId="0" fontId="8" fillId="0" borderId="15" xfId="0" applyFont="1" applyBorder="1"/>
    <xf numFmtId="0" fontId="8" fillId="0" borderId="8" xfId="0" applyNumberFormat="1" applyFont="1" applyBorder="1" applyAlignment="1">
      <alignment horizontal="center"/>
    </xf>
    <xf numFmtId="188" fontId="8" fillId="0" borderId="8" xfId="2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7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48" fillId="0" borderId="0" xfId="0" applyFont="1"/>
    <xf numFmtId="0" fontId="49" fillId="5" borderId="0" xfId="0" applyFont="1" applyFill="1" applyAlignment="1">
      <alignment horizontal="center"/>
    </xf>
    <xf numFmtId="0" fontId="49" fillId="5" borderId="0" xfId="0" applyFont="1" applyFill="1" applyAlignment="1">
      <alignment shrinkToFit="1"/>
    </xf>
    <xf numFmtId="0" fontId="49" fillId="5" borderId="0" xfId="0" applyFont="1" applyFill="1"/>
    <xf numFmtId="0" fontId="6" fillId="0" borderId="0" xfId="0" applyFont="1" applyAlignment="1">
      <alignment horizontal="right" vertical="center"/>
    </xf>
    <xf numFmtId="0" fontId="49" fillId="5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/>
    <xf numFmtId="188" fontId="50" fillId="0" borderId="9" xfId="2" applyNumberFormat="1" applyFont="1" applyFill="1" applyBorder="1" applyAlignment="1">
      <alignment horizontal="center" vertical="center" shrinkToFit="1"/>
    </xf>
    <xf numFmtId="188" fontId="51" fillId="0" borderId="16" xfId="2" applyNumberFormat="1" applyFont="1" applyFill="1" applyBorder="1" applyAlignment="1">
      <alignment horizontal="center" vertical="center" shrinkToFit="1"/>
    </xf>
    <xf numFmtId="49" fontId="50" fillId="5" borderId="8" xfId="0" applyNumberFormat="1" applyFont="1" applyFill="1" applyBorder="1" applyAlignment="1">
      <alignment horizontal="center" vertical="center"/>
    </xf>
    <xf numFmtId="188" fontId="50" fillId="0" borderId="8" xfId="2" applyNumberFormat="1" applyFont="1" applyFill="1" applyBorder="1" applyAlignment="1">
      <alignment horizontal="center" vertical="center" shrinkToFit="1"/>
    </xf>
    <xf numFmtId="0" fontId="6" fillId="0" borderId="17" xfId="0" applyFont="1" applyBorder="1"/>
    <xf numFmtId="0" fontId="6" fillId="0" borderId="18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left" vertical="top"/>
    </xf>
    <xf numFmtId="0" fontId="6" fillId="0" borderId="19" xfId="0" applyFont="1" applyBorder="1"/>
    <xf numFmtId="0" fontId="6" fillId="0" borderId="8" xfId="0" applyFont="1" applyBorder="1" applyAlignment="1">
      <alignment horizontal="center" vertical="top"/>
    </xf>
    <xf numFmtId="0" fontId="8" fillId="0" borderId="20" xfId="0" applyFont="1" applyBorder="1"/>
    <xf numFmtId="0" fontId="8" fillId="0" borderId="8" xfId="19" applyFont="1" applyBorder="1" applyAlignment="1">
      <alignment vertical="top" wrapText="1"/>
    </xf>
    <xf numFmtId="59" fontId="8" fillId="0" borderId="8" xfId="4" applyNumberFormat="1" applyFont="1" applyBorder="1" applyAlignment="1">
      <alignment horizontal="center" vertical="top" wrapText="1"/>
    </xf>
    <xf numFmtId="59" fontId="8" fillId="0" borderId="8" xfId="2" applyNumberFormat="1" applyFont="1" applyBorder="1" applyAlignment="1">
      <alignment horizontal="right" vertical="top" wrapText="1"/>
    </xf>
    <xf numFmtId="43" fontId="8" fillId="0" borderId="8" xfId="2" applyFont="1" applyFill="1" applyBorder="1" applyAlignment="1">
      <alignment horizontal="right" vertical="top" wrapText="1"/>
    </xf>
    <xf numFmtId="59" fontId="8" fillId="0" borderId="8" xfId="19" applyNumberFormat="1" applyFont="1" applyBorder="1" applyAlignment="1">
      <alignment vertical="top" wrapText="1"/>
    </xf>
    <xf numFmtId="1" fontId="8" fillId="0" borderId="8" xfId="4" applyNumberFormat="1" applyFont="1" applyBorder="1" applyAlignment="1">
      <alignment horizontal="center" vertical="top" wrapText="1"/>
    </xf>
    <xf numFmtId="188" fontId="8" fillId="0" borderId="8" xfId="2" applyNumberFormat="1" applyFont="1" applyBorder="1" applyAlignment="1">
      <alignment horizontal="right" vertical="top" wrapText="1"/>
    </xf>
    <xf numFmtId="188" fontId="8" fillId="0" borderId="8" xfId="2" applyNumberFormat="1" applyFont="1" applyFill="1" applyBorder="1" applyAlignment="1">
      <alignment horizontal="right" vertical="top" wrapText="1"/>
    </xf>
    <xf numFmtId="59" fontId="8" fillId="0" borderId="8" xfId="19" applyNumberFormat="1" applyFont="1" applyBorder="1" applyAlignment="1">
      <alignment horizontal="center" vertical="top" wrapText="1"/>
    </xf>
    <xf numFmtId="0" fontId="8" fillId="0" borderId="19" xfId="19" applyFont="1" applyBorder="1" applyAlignment="1">
      <alignment vertical="top" wrapText="1"/>
    </xf>
    <xf numFmtId="59" fontId="8" fillId="0" borderId="19" xfId="4" applyNumberFormat="1" applyFont="1" applyBorder="1" applyAlignment="1">
      <alignment horizontal="center" vertical="top" wrapText="1"/>
    </xf>
    <xf numFmtId="188" fontId="8" fillId="0" borderId="19" xfId="2" applyNumberFormat="1" applyFont="1" applyBorder="1" applyAlignment="1">
      <alignment horizontal="right" vertical="top" wrapText="1"/>
    </xf>
    <xf numFmtId="188" fontId="8" fillId="0" borderId="19" xfId="2" applyNumberFormat="1" applyFont="1" applyFill="1" applyBorder="1" applyAlignment="1">
      <alignment horizontal="right" vertical="top" wrapText="1"/>
    </xf>
    <xf numFmtId="0" fontId="8" fillId="0" borderId="19" xfId="19" applyFont="1" applyFill="1" applyBorder="1" applyAlignment="1">
      <alignment vertical="top" wrapText="1"/>
    </xf>
    <xf numFmtId="0" fontId="8" fillId="0" borderId="9" xfId="19" applyFont="1" applyBorder="1" applyAlignment="1">
      <alignment horizontal="right" vertical="top" wrapText="1"/>
    </xf>
    <xf numFmtId="0" fontId="8" fillId="0" borderId="7" xfId="19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188" fontId="8" fillId="0" borderId="8" xfId="2" applyNumberFormat="1" applyFont="1" applyBorder="1" applyAlignment="1">
      <alignment horizontal="center" vertical="top"/>
    </xf>
    <xf numFmtId="0" fontId="8" fillId="0" borderId="8" xfId="2" applyNumberFormat="1" applyFont="1" applyBorder="1" applyAlignment="1">
      <alignment horizontal="center" vertical="top"/>
    </xf>
    <xf numFmtId="0" fontId="8" fillId="0" borderId="17" xfId="0" applyFont="1" applyBorder="1" applyAlignment="1">
      <alignment vertical="top"/>
    </xf>
    <xf numFmtId="0" fontId="8" fillId="0" borderId="21" xfId="0" applyFont="1" applyBorder="1"/>
    <xf numFmtId="0" fontId="8" fillId="0" borderId="15" xfId="0" applyFont="1" applyBorder="1" applyAlignment="1">
      <alignment horizontal="center"/>
    </xf>
    <xf numFmtId="188" fontId="8" fillId="0" borderId="15" xfId="2" applyNumberFormat="1" applyFont="1" applyFill="1" applyBorder="1" applyAlignment="1">
      <alignment horizontal="right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vertical="top"/>
    </xf>
    <xf numFmtId="1" fontId="8" fillId="0" borderId="8" xfId="2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vertical="top"/>
    </xf>
    <xf numFmtId="188" fontId="8" fillId="0" borderId="21" xfId="2" applyNumberFormat="1" applyFont="1" applyFill="1" applyBorder="1" applyAlignment="1">
      <alignment horizontal="right" vertical="top"/>
    </xf>
    <xf numFmtId="0" fontId="18" fillId="0" borderId="20" xfId="0" applyFont="1" applyFill="1" applyBorder="1" applyAlignment="1">
      <alignment vertical="top" wrapText="1"/>
    </xf>
    <xf numFmtId="0" fontId="1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188" fontId="8" fillId="0" borderId="20" xfId="2" applyNumberFormat="1" applyFont="1" applyFill="1" applyBorder="1" applyAlignment="1">
      <alignment horizontal="right" vertical="top"/>
    </xf>
    <xf numFmtId="1" fontId="8" fillId="0" borderId="9" xfId="0" applyNumberFormat="1" applyFont="1" applyBorder="1" applyAlignment="1">
      <alignment horizontal="center"/>
    </xf>
    <xf numFmtId="188" fontId="8" fillId="0" borderId="9" xfId="2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3" fontId="8" fillId="0" borderId="15" xfId="0" applyNumberFormat="1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vertical="top" wrapText="1"/>
    </xf>
    <xf numFmtId="3" fontId="8" fillId="0" borderId="8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3" fontId="8" fillId="0" borderId="21" xfId="0" applyNumberFormat="1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vertical="top" wrapText="1"/>
    </xf>
    <xf numFmtId="3" fontId="8" fillId="0" borderId="20" xfId="0" applyNumberFormat="1" applyFont="1" applyFill="1" applyBorder="1" applyAlignment="1">
      <alignment horizontal="center" vertical="top"/>
    </xf>
    <xf numFmtId="0" fontId="8" fillId="0" borderId="20" xfId="0" applyFont="1" applyFill="1" applyBorder="1" applyAlignment="1">
      <alignment horizontal="center" vertical="top" wrapText="1"/>
    </xf>
    <xf numFmtId="1" fontId="8" fillId="0" borderId="8" xfId="0" applyNumberFormat="1" applyFont="1" applyBorder="1" applyAlignment="1">
      <alignment horizontal="center" vertical="top" wrapText="1"/>
    </xf>
    <xf numFmtId="188" fontId="8" fillId="0" borderId="8" xfId="2" applyNumberFormat="1" applyFont="1" applyBorder="1" applyAlignment="1">
      <alignment vertical="top" wrapText="1"/>
    </xf>
    <xf numFmtId="0" fontId="8" fillId="0" borderId="15" xfId="0" applyFont="1" applyBorder="1" applyAlignment="1"/>
    <xf numFmtId="0" fontId="8" fillId="0" borderId="18" xfId="0" applyFont="1" applyBorder="1"/>
    <xf numFmtId="0" fontId="8" fillId="0" borderId="17" xfId="0" applyFont="1" applyBorder="1"/>
    <xf numFmtId="0" fontId="48" fillId="0" borderId="15" xfId="0" applyFont="1" applyBorder="1" applyAlignment="1">
      <alignment horizontal="center" vertical="top" wrapText="1"/>
    </xf>
    <xf numFmtId="0" fontId="48" fillId="0" borderId="15" xfId="0" applyFont="1" applyBorder="1" applyAlignment="1">
      <alignment horizontal="left" vertical="top" wrapText="1"/>
    </xf>
    <xf numFmtId="43" fontId="48" fillId="0" borderId="15" xfId="2" applyFont="1" applyBorder="1" applyAlignment="1">
      <alignment horizontal="left" vertical="top" wrapText="1"/>
    </xf>
    <xf numFmtId="0" fontId="48" fillId="0" borderId="8" xfId="0" applyFont="1" applyBorder="1" applyAlignment="1">
      <alignment horizontal="center" vertical="top" wrapText="1"/>
    </xf>
    <xf numFmtId="0" fontId="48" fillId="0" borderId="8" xfId="0" applyFont="1" applyBorder="1" applyAlignment="1">
      <alignment horizontal="left" vertical="top" wrapText="1"/>
    </xf>
    <xf numFmtId="43" fontId="48" fillId="0" borderId="8" xfId="2" applyFont="1" applyBorder="1" applyAlignment="1">
      <alignment horizontal="left" vertical="top" wrapText="1"/>
    </xf>
    <xf numFmtId="0" fontId="48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left" vertical="top" wrapText="1"/>
    </xf>
    <xf numFmtId="43" fontId="48" fillId="0" borderId="19" xfId="2" applyFont="1" applyBorder="1" applyAlignment="1">
      <alignment horizontal="left" vertical="top" wrapText="1"/>
    </xf>
    <xf numFmtId="0" fontId="52" fillId="0" borderId="0" xfId="0" applyFont="1"/>
    <xf numFmtId="188" fontId="53" fillId="0" borderId="3" xfId="2" applyNumberFormat="1" applyFont="1" applyBorder="1"/>
    <xf numFmtId="188" fontId="48" fillId="0" borderId="8" xfId="2" applyNumberFormat="1" applyFont="1" applyBorder="1" applyAlignment="1">
      <alignment horizontal="left" vertical="top" wrapText="1"/>
    </xf>
    <xf numFmtId="188" fontId="48" fillId="0" borderId="8" xfId="0" applyNumberFormat="1" applyFont="1" applyBorder="1" applyAlignment="1">
      <alignment horizontal="left" vertical="top" wrapText="1"/>
    </xf>
    <xf numFmtId="188" fontId="48" fillId="0" borderId="19" xfId="0" applyNumberFormat="1" applyFont="1" applyBorder="1" applyAlignment="1">
      <alignment horizontal="left" vertical="top" wrapText="1"/>
    </xf>
    <xf numFmtId="0" fontId="49" fillId="0" borderId="0" xfId="0" applyFont="1" applyAlignment="1"/>
    <xf numFmtId="49" fontId="50" fillId="0" borderId="0" xfId="0" applyNumberFormat="1" applyFont="1" applyAlignment="1">
      <alignment horizontal="center"/>
    </xf>
    <xf numFmtId="49" fontId="50" fillId="0" borderId="8" xfId="0" applyNumberFormat="1" applyFont="1" applyBorder="1" applyAlignment="1">
      <alignment horizontal="center" vertical="center"/>
    </xf>
    <xf numFmtId="49" fontId="50" fillId="0" borderId="20" xfId="0" applyNumberFormat="1" applyFont="1" applyBorder="1" applyAlignment="1">
      <alignment horizontal="center" vertical="center"/>
    </xf>
    <xf numFmtId="188" fontId="50" fillId="0" borderId="20" xfId="2" applyNumberFormat="1" applyFont="1" applyFill="1" applyBorder="1" applyAlignment="1">
      <alignment horizontal="center" vertical="center" shrinkToFit="1"/>
    </xf>
    <xf numFmtId="49" fontId="51" fillId="0" borderId="19" xfId="0" applyNumberFormat="1" applyFont="1" applyBorder="1" applyAlignment="1">
      <alignment horizontal="left" vertical="center"/>
    </xf>
    <xf numFmtId="49" fontId="50" fillId="0" borderId="19" xfId="0" applyNumberFormat="1" applyFont="1" applyBorder="1" applyAlignment="1">
      <alignment horizontal="center" vertical="center"/>
    </xf>
    <xf numFmtId="188" fontId="50" fillId="0" borderId="19" xfId="2" applyNumberFormat="1" applyFont="1" applyFill="1" applyBorder="1" applyAlignment="1">
      <alignment horizontal="center" vertical="center" shrinkToFit="1"/>
    </xf>
    <xf numFmtId="188" fontId="50" fillId="0" borderId="0" xfId="2" applyNumberFormat="1" applyFont="1" applyFill="1" applyBorder="1" applyAlignment="1">
      <alignment horizontal="center" vertical="center" shrinkToFit="1"/>
    </xf>
    <xf numFmtId="188" fontId="50" fillId="0" borderId="0" xfId="2" applyNumberFormat="1" applyFont="1" applyAlignment="1">
      <alignment horizontal="center" vertical="center"/>
    </xf>
    <xf numFmtId="49" fontId="50" fillId="5" borderId="8" xfId="0" applyNumberFormat="1" applyFont="1" applyFill="1" applyBorder="1" applyAlignment="1">
      <alignment horizontal="left" vertical="center"/>
    </xf>
    <xf numFmtId="49" fontId="50" fillId="0" borderId="8" xfId="0" applyNumberFormat="1" applyFont="1" applyBorder="1" applyAlignment="1">
      <alignment horizontal="left" vertical="center"/>
    </xf>
    <xf numFmtId="188" fontId="50" fillId="0" borderId="22" xfId="2" applyNumberFormat="1" applyFont="1" applyFill="1" applyBorder="1" applyAlignment="1">
      <alignment horizontal="center" vertical="center" shrinkToFit="1"/>
    </xf>
    <xf numFmtId="3" fontId="6" fillId="0" borderId="18" xfId="0" applyNumberFormat="1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188" fontId="51" fillId="0" borderId="27" xfId="2" applyNumberFormat="1" applyFont="1" applyFill="1" applyBorder="1" applyAlignment="1">
      <alignment horizontal="center" vertical="center" shrinkToFit="1"/>
    </xf>
    <xf numFmtId="3" fontId="50" fillId="0" borderId="18" xfId="0" applyNumberFormat="1" applyFont="1" applyFill="1" applyBorder="1" applyAlignment="1">
      <alignment horizontal="center" vertical="center" shrinkToFit="1"/>
    </xf>
    <xf numFmtId="188" fontId="50" fillId="0" borderId="28" xfId="2" applyNumberFormat="1" applyFont="1" applyFill="1" applyBorder="1" applyAlignment="1">
      <alignment horizontal="center" vertical="center" shrinkToFit="1"/>
    </xf>
    <xf numFmtId="0" fontId="50" fillId="0" borderId="22" xfId="0" applyFont="1" applyFill="1" applyBorder="1" applyAlignment="1">
      <alignment horizontal="left" vertical="center" shrinkToFit="1"/>
    </xf>
    <xf numFmtId="188" fontId="50" fillId="0" borderId="22" xfId="2" applyNumberFormat="1" applyFont="1" applyBorder="1" applyAlignment="1">
      <alignment horizontal="left" vertical="center"/>
    </xf>
    <xf numFmtId="3" fontId="6" fillId="0" borderId="29" xfId="0" applyNumberFormat="1" applyFont="1" applyBorder="1"/>
    <xf numFmtId="188" fontId="50" fillId="0" borderId="18" xfId="2" applyNumberFormat="1" applyFont="1" applyBorder="1" applyAlignment="1">
      <alignment horizontal="left" vertical="center"/>
    </xf>
    <xf numFmtId="49" fontId="50" fillId="0" borderId="20" xfId="0" applyNumberFormat="1" applyFont="1" applyBorder="1" applyAlignment="1">
      <alignment horizontal="left" vertical="center"/>
    </xf>
    <xf numFmtId="0" fontId="50" fillId="0" borderId="30" xfId="0" applyFont="1" applyFill="1" applyBorder="1" applyAlignment="1">
      <alignment horizontal="left" vertical="center" shrinkToFit="1"/>
    </xf>
    <xf numFmtId="3" fontId="50" fillId="0" borderId="25" xfId="0" applyNumberFormat="1" applyFont="1" applyFill="1" applyBorder="1" applyAlignment="1">
      <alignment horizontal="center" vertical="center" shrinkToFit="1"/>
    </xf>
    <xf numFmtId="49" fontId="50" fillId="0" borderId="8" xfId="0" applyNumberFormat="1" applyFont="1" applyBorder="1" applyAlignment="1">
      <alignment horizontal="center"/>
    </xf>
    <xf numFmtId="188" fontId="50" fillId="0" borderId="8" xfId="2" applyNumberFormat="1" applyFont="1" applyBorder="1" applyAlignment="1">
      <alignment horizontal="center" vertical="center"/>
    </xf>
    <xf numFmtId="188" fontId="50" fillId="0" borderId="0" xfId="2" applyNumberFormat="1" applyFont="1" applyAlignment="1">
      <alignment horizontal="center" vertical="center" shrinkToFit="1"/>
    </xf>
    <xf numFmtId="0" fontId="6" fillId="0" borderId="31" xfId="0" applyFont="1" applyBorder="1"/>
    <xf numFmtId="49" fontId="50" fillId="0" borderId="19" xfId="0" applyNumberFormat="1" applyFont="1" applyBorder="1" applyAlignment="1">
      <alignment horizontal="center"/>
    </xf>
    <xf numFmtId="188" fontId="50" fillId="0" borderId="19" xfId="2" applyNumberFormat="1" applyFont="1" applyBorder="1" applyAlignment="1">
      <alignment horizontal="center" vertical="center"/>
    </xf>
    <xf numFmtId="188" fontId="50" fillId="0" borderId="32" xfId="2" applyNumberFormat="1" applyFont="1" applyFill="1" applyBorder="1" applyAlignment="1">
      <alignment horizontal="center" vertical="center" shrinkToFit="1"/>
    </xf>
    <xf numFmtId="188" fontId="50" fillId="0" borderId="33" xfId="2" applyNumberFormat="1" applyFont="1" applyFill="1" applyBorder="1" applyAlignment="1">
      <alignment horizontal="center" vertical="center" shrinkToFit="1"/>
    </xf>
    <xf numFmtId="188" fontId="50" fillId="0" borderId="30" xfId="2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/>
    </xf>
    <xf numFmtId="3" fontId="6" fillId="0" borderId="2" xfId="0" applyNumberFormat="1" applyFont="1" applyBorder="1"/>
    <xf numFmtId="0" fontId="6" fillId="0" borderId="34" xfId="0" applyFont="1" applyBorder="1"/>
    <xf numFmtId="0" fontId="49" fillId="5" borderId="22" xfId="0" applyFont="1" applyFill="1" applyBorder="1" applyAlignment="1">
      <alignment horizontal="center"/>
    </xf>
    <xf numFmtId="194" fontId="6" fillId="0" borderId="8" xfId="14" applyNumberFormat="1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left" wrapText="1"/>
    </xf>
    <xf numFmtId="0" fontId="8" fillId="0" borderId="15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19" xfId="0" applyFont="1" applyBorder="1" applyAlignment="1">
      <alignment horizontal="center"/>
    </xf>
    <xf numFmtId="0" fontId="8" fillId="0" borderId="8" xfId="0" applyFont="1" applyBorder="1" applyAlignment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188" fontId="8" fillId="0" borderId="7" xfId="2" applyNumberFormat="1" applyFont="1" applyBorder="1" applyAlignment="1">
      <alignment wrapText="1"/>
    </xf>
    <xf numFmtId="188" fontId="8" fillId="0" borderId="7" xfId="2" applyNumberFormat="1" applyFont="1" applyBorder="1"/>
    <xf numFmtId="188" fontId="8" fillId="0" borderId="21" xfId="2" applyNumberFormat="1" applyFont="1" applyBorder="1"/>
    <xf numFmtId="188" fontId="8" fillId="0" borderId="14" xfId="2" applyNumberFormat="1" applyFont="1" applyBorder="1"/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188" fontId="8" fillId="0" borderId="4" xfId="2" applyNumberFormat="1" applyFont="1" applyBorder="1" applyAlignment="1">
      <alignment wrapText="1"/>
    </xf>
    <xf numFmtId="188" fontId="8" fillId="0" borderId="4" xfId="2" applyNumberFormat="1" applyFont="1" applyBorder="1"/>
    <xf numFmtId="0" fontId="10" fillId="0" borderId="0" xfId="0" applyFont="1" applyBorder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188" fontId="9" fillId="0" borderId="9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1" xfId="0" applyFont="1" applyBorder="1"/>
    <xf numFmtId="0" fontId="6" fillId="0" borderId="35" xfId="0" applyFont="1" applyBorder="1"/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88" fontId="6" fillId="0" borderId="8" xfId="0" applyNumberFormat="1" applyFont="1" applyBorder="1" applyAlignment="1"/>
    <xf numFmtId="0" fontId="6" fillId="0" borderId="8" xfId="0" applyFont="1" applyBorder="1" applyAlignment="1">
      <alignment horizontal="center" vertical="center" wrapText="1"/>
    </xf>
    <xf numFmtId="188" fontId="6" fillId="0" borderId="8" xfId="2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center"/>
    </xf>
    <xf numFmtId="188" fontId="6" fillId="0" borderId="21" xfId="2" applyNumberFormat="1" applyFont="1" applyBorder="1" applyAlignment="1">
      <alignment horizontal="center" vertical="center"/>
    </xf>
    <xf numFmtId="188" fontId="6" fillId="0" borderId="14" xfId="0" applyNumberFormat="1" applyFont="1" applyBorder="1" applyAlignment="1">
      <alignment horizontal="center"/>
    </xf>
    <xf numFmtId="0" fontId="6" fillId="0" borderId="14" xfId="0" applyFont="1" applyBorder="1" applyAlignment="1"/>
    <xf numFmtId="0" fontId="8" fillId="0" borderId="16" xfId="0" applyFont="1" applyBorder="1"/>
    <xf numFmtId="0" fontId="8" fillId="0" borderId="22" xfId="0" applyFont="1" applyBorder="1"/>
    <xf numFmtId="0" fontId="8" fillId="0" borderId="20" xfId="0" applyFont="1" applyBorder="1" applyAlignment="1">
      <alignment horizontal="center"/>
    </xf>
    <xf numFmtId="188" fontId="8" fillId="0" borderId="20" xfId="2" applyNumberFormat="1" applyFont="1" applyBorder="1" applyAlignment="1">
      <alignment horizontal="center"/>
    </xf>
    <xf numFmtId="188" fontId="8" fillId="0" borderId="36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88" fontId="8" fillId="0" borderId="16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8" fontId="8" fillId="6" borderId="8" xfId="2" applyNumberFormat="1" applyFont="1" applyFill="1" applyBorder="1" applyAlignment="1">
      <alignment horizontal="center"/>
    </xf>
    <xf numFmtId="0" fontId="8" fillId="0" borderId="37" xfId="0" applyFont="1" applyBorder="1"/>
    <xf numFmtId="0" fontId="8" fillId="0" borderId="38" xfId="0" applyFont="1" applyBorder="1"/>
    <xf numFmtId="0" fontId="8" fillId="0" borderId="22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188" fontId="8" fillId="0" borderId="19" xfId="2" applyNumberFormat="1" applyFont="1" applyBorder="1"/>
    <xf numFmtId="0" fontId="8" fillId="0" borderId="19" xfId="0" applyFont="1" applyBorder="1"/>
    <xf numFmtId="0" fontId="8" fillId="0" borderId="8" xfId="0" applyFont="1" applyBorder="1" applyAlignment="1">
      <alignment horizontal="center" vertical="top"/>
    </xf>
    <xf numFmtId="192" fontId="8" fillId="0" borderId="36" xfId="0" applyNumberFormat="1" applyFont="1" applyBorder="1"/>
    <xf numFmtId="0" fontId="6" fillId="0" borderId="27" xfId="8" applyFont="1" applyFill="1" applyBorder="1" applyAlignment="1">
      <alignment horizontal="left"/>
    </xf>
    <xf numFmtId="0" fontId="6" fillId="0" borderId="39" xfId="8" applyFont="1" applyFill="1" applyBorder="1" applyAlignment="1">
      <alignment horizontal="left"/>
    </xf>
    <xf numFmtId="0" fontId="6" fillId="0" borderId="22" xfId="8" applyFont="1" applyFill="1" applyBorder="1" applyAlignment="1">
      <alignment horizontal="left"/>
    </xf>
    <xf numFmtId="0" fontId="6" fillId="0" borderId="18" xfId="8" applyFont="1" applyFill="1" applyBorder="1" applyAlignment="1">
      <alignment horizontal="left"/>
    </xf>
    <xf numFmtId="0" fontId="6" fillId="0" borderId="16" xfId="8" applyFont="1" applyFill="1" applyBorder="1" applyAlignment="1">
      <alignment horizontal="left"/>
    </xf>
    <xf numFmtId="194" fontId="6" fillId="0" borderId="16" xfId="2" applyNumberFormat="1" applyFont="1" applyFill="1" applyBorder="1" applyAlignment="1">
      <alignment horizontal="center"/>
    </xf>
    <xf numFmtId="0" fontId="6" fillId="0" borderId="8" xfId="8" applyFont="1" applyFill="1" applyBorder="1" applyAlignment="1">
      <alignment horizontal="center"/>
    </xf>
    <xf numFmtId="192" fontId="50" fillId="5" borderId="8" xfId="2" applyNumberFormat="1" applyFont="1" applyFill="1" applyBorder="1" applyAlignment="1">
      <alignment horizontal="center" vertical="center" shrinkToFit="1"/>
    </xf>
    <xf numFmtId="192" fontId="8" fillId="0" borderId="8" xfId="0" applyNumberFormat="1" applyFont="1" applyBorder="1"/>
    <xf numFmtId="194" fontId="6" fillId="0" borderId="8" xfId="2" applyNumberFormat="1" applyFont="1" applyFill="1" applyBorder="1" applyAlignment="1">
      <alignment horizontal="right"/>
    </xf>
    <xf numFmtId="0" fontId="6" fillId="0" borderId="23" xfId="8" applyFont="1" applyFill="1" applyBorder="1" applyAlignment="1">
      <alignment horizontal="left"/>
    </xf>
    <xf numFmtId="0" fontId="8" fillId="0" borderId="24" xfId="0" applyFont="1" applyBorder="1"/>
    <xf numFmtId="0" fontId="8" fillId="0" borderId="23" xfId="0" applyFont="1" applyFill="1" applyBorder="1" applyAlignment="1">
      <alignment horizontal="left" vertical="center" wrapText="1"/>
    </xf>
    <xf numFmtId="59" fontId="8" fillId="0" borderId="9" xfId="0" applyNumberFormat="1" applyFont="1" applyBorder="1" applyAlignment="1">
      <alignment horizontal="right"/>
    </xf>
    <xf numFmtId="0" fontId="8" fillId="0" borderId="7" xfId="0" applyNumberFormat="1" applyFont="1" applyFill="1" applyBorder="1" applyAlignment="1">
      <alignment horizontal="center" vertical="top" wrapText="1"/>
    </xf>
    <xf numFmtId="188" fontId="8" fillId="0" borderId="7" xfId="2" applyNumberFormat="1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8" fillId="0" borderId="19" xfId="0" applyFont="1" applyFill="1" applyBorder="1" applyAlignment="1">
      <alignment vertical="top"/>
    </xf>
    <xf numFmtId="0" fontId="8" fillId="0" borderId="19" xfId="0" applyNumberFormat="1" applyFont="1" applyFill="1" applyBorder="1" applyAlignment="1">
      <alignment horizontal="center" vertical="top"/>
    </xf>
    <xf numFmtId="188" fontId="8" fillId="0" borderId="19" xfId="2" applyNumberFormat="1" applyFont="1" applyFill="1" applyBorder="1" applyAlignment="1">
      <alignment horizontal="right" vertical="top"/>
    </xf>
    <xf numFmtId="0" fontId="8" fillId="0" borderId="19" xfId="0" applyFont="1" applyFill="1" applyBorder="1" applyAlignment="1">
      <alignment horizontal="center" vertical="top"/>
    </xf>
    <xf numFmtId="0" fontId="18" fillId="0" borderId="19" xfId="0" applyFont="1" applyFill="1" applyBorder="1" applyAlignment="1">
      <alignment vertical="top" wrapText="1"/>
    </xf>
    <xf numFmtId="188" fontId="50" fillId="5" borderId="8" xfId="14" applyNumberFormat="1" applyFont="1" applyFill="1" applyBorder="1" applyAlignment="1">
      <alignment shrinkToFit="1"/>
    </xf>
    <xf numFmtId="0" fontId="49" fillId="5" borderId="30" xfId="0" applyFont="1" applyFill="1" applyBorder="1" applyAlignment="1"/>
    <xf numFmtId="43" fontId="6" fillId="0" borderId="7" xfId="14" applyFont="1" applyBorder="1" applyAlignment="1">
      <alignment horizontal="left" shrinkToFit="1"/>
    </xf>
    <xf numFmtId="188" fontId="49" fillId="5" borderId="9" xfId="0" applyNumberFormat="1" applyFont="1" applyFill="1" applyBorder="1" applyAlignment="1">
      <alignment horizontal="center" shrinkToFit="1"/>
    </xf>
    <xf numFmtId="188" fontId="49" fillId="5" borderId="9" xfId="0" applyNumberFormat="1" applyFont="1" applyFill="1" applyBorder="1" applyAlignment="1">
      <alignment horizontal="center" vertical="center" shrinkToFit="1"/>
    </xf>
    <xf numFmtId="194" fontId="49" fillId="5" borderId="9" xfId="0" applyNumberFormat="1" applyFont="1" applyFill="1" applyBorder="1" applyAlignment="1">
      <alignment horizontal="center" vertical="center" shrinkToFit="1"/>
    </xf>
    <xf numFmtId="194" fontId="6" fillId="5" borderId="19" xfId="14" applyNumberFormat="1" applyFont="1" applyFill="1" applyBorder="1" applyAlignment="1">
      <alignment horizontal="left" vertical="center" shrinkToFit="1"/>
    </xf>
    <xf numFmtId="0" fontId="49" fillId="5" borderId="28" xfId="0" applyFont="1" applyFill="1" applyBorder="1" applyAlignment="1">
      <alignment horizontal="center"/>
    </xf>
    <xf numFmtId="0" fontId="49" fillId="5" borderId="23" xfId="0" applyFont="1" applyFill="1" applyBorder="1" applyAlignment="1">
      <alignment shrinkToFit="1"/>
    </xf>
    <xf numFmtId="0" fontId="50" fillId="5" borderId="18" xfId="0" applyFont="1" applyFill="1" applyBorder="1" applyAlignment="1">
      <alignment horizontal="left" shrinkToFit="1"/>
    </xf>
    <xf numFmtId="189" fontId="49" fillId="5" borderId="9" xfId="0" applyNumberFormat="1" applyFont="1" applyFill="1" applyBorder="1" applyAlignment="1">
      <alignment horizontal="center" shrinkToFit="1"/>
    </xf>
    <xf numFmtId="188" fontId="50" fillId="5" borderId="8" xfId="14" applyNumberFormat="1" applyFont="1" applyFill="1" applyBorder="1" applyAlignment="1">
      <alignment horizontal="center" vertical="center" shrinkToFit="1"/>
    </xf>
    <xf numFmtId="188" fontId="50" fillId="5" borderId="8" xfId="14" applyNumberFormat="1" applyFont="1" applyFill="1" applyBorder="1" applyAlignment="1">
      <alignment horizontal="center" shrinkToFit="1"/>
    </xf>
    <xf numFmtId="188" fontId="6" fillId="0" borderId="8" xfId="14" applyNumberFormat="1" applyFont="1" applyBorder="1" applyAlignment="1">
      <alignment shrinkToFit="1"/>
    </xf>
    <xf numFmtId="0" fontId="49" fillId="5" borderId="19" xfId="0" applyFont="1" applyFill="1" applyBorder="1"/>
    <xf numFmtId="0" fontId="50" fillId="5" borderId="25" xfId="0" applyFont="1" applyFill="1" applyBorder="1" applyAlignment="1">
      <alignment shrinkToFit="1"/>
    </xf>
    <xf numFmtId="188" fontId="50" fillId="5" borderId="7" xfId="14" applyNumberFormat="1" applyFont="1" applyFill="1" applyBorder="1" applyAlignment="1">
      <alignment horizontal="center" shrinkToFit="1"/>
    </xf>
    <xf numFmtId="188" fontId="50" fillId="5" borderId="7" xfId="14" applyNumberFormat="1" applyFont="1" applyFill="1" applyBorder="1" applyAlignment="1">
      <alignment horizontal="center" vertical="center" shrinkToFit="1"/>
    </xf>
    <xf numFmtId="188" fontId="6" fillId="0" borderId="7" xfId="14" applyNumberFormat="1" applyFont="1" applyBorder="1" applyAlignment="1">
      <alignment shrinkToFit="1"/>
    </xf>
    <xf numFmtId="0" fontId="49" fillId="5" borderId="16" xfId="0" applyFont="1" applyFill="1" applyBorder="1"/>
    <xf numFmtId="0" fontId="6" fillId="0" borderId="16" xfId="0" applyFont="1" applyBorder="1"/>
    <xf numFmtId="0" fontId="50" fillId="5" borderId="27" xfId="0" applyFont="1" applyFill="1" applyBorder="1" applyAlignment="1">
      <alignment horizontal="left"/>
    </xf>
    <xf numFmtId="0" fontId="9" fillId="0" borderId="0" xfId="19" applyFont="1" applyAlignment="1">
      <alignment horizontal="right"/>
    </xf>
    <xf numFmtId="0" fontId="53" fillId="0" borderId="3" xfId="0" applyFont="1" applyBorder="1" applyAlignment="1"/>
    <xf numFmtId="0" fontId="49" fillId="5" borderId="6" xfId="0" applyFont="1" applyFill="1" applyBorder="1" applyAlignment="1">
      <alignment vertical="center" shrinkToFit="1"/>
    </xf>
    <xf numFmtId="0" fontId="53" fillId="0" borderId="3" xfId="0" applyFont="1" applyBorder="1" applyAlignment="1">
      <alignment horizontal="right"/>
    </xf>
    <xf numFmtId="0" fontId="9" fillId="0" borderId="34" xfId="0" applyFont="1" applyBorder="1" applyAlignment="1">
      <alignment horizontal="right" vertical="center"/>
    </xf>
    <xf numFmtId="188" fontId="9" fillId="0" borderId="31" xfId="0" applyNumberFormat="1" applyFont="1" applyBorder="1"/>
    <xf numFmtId="0" fontId="8" fillId="0" borderId="20" xfId="0" applyFont="1" applyBorder="1" applyAlignment="1"/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  <xf numFmtId="188" fontId="8" fillId="0" borderId="7" xfId="2" applyNumberFormat="1" applyFont="1" applyBorder="1" applyAlignment="1">
      <alignment horizontal="center"/>
    </xf>
    <xf numFmtId="188" fontId="9" fillId="0" borderId="3" xfId="0" applyNumberFormat="1" applyFont="1" applyBorder="1" applyAlignment="1">
      <alignment horizontal="center"/>
    </xf>
    <xf numFmtId="0" fontId="9" fillId="0" borderId="40" xfId="0" applyFont="1" applyBorder="1" applyAlignment="1"/>
    <xf numFmtId="0" fontId="8" fillId="0" borderId="40" xfId="0" applyFont="1" applyBorder="1"/>
    <xf numFmtId="188" fontId="9" fillId="0" borderId="4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188" fontId="8" fillId="0" borderId="15" xfId="2" applyNumberFormat="1" applyFont="1" applyBorder="1" applyAlignment="1">
      <alignment horizontal="center"/>
    </xf>
    <xf numFmtId="188" fontId="8" fillId="0" borderId="8" xfId="3" applyNumberFormat="1" applyFont="1" applyBorder="1"/>
    <xf numFmtId="59" fontId="8" fillId="0" borderId="8" xfId="0" applyNumberFormat="1" applyFont="1" applyBorder="1" applyAlignment="1">
      <alignment horizontal="left"/>
    </xf>
    <xf numFmtId="1" fontId="8" fillId="0" borderId="8" xfId="0" applyNumberFormat="1" applyFont="1" applyBorder="1" applyAlignment="1">
      <alignment horizontal="center"/>
    </xf>
    <xf numFmtId="0" fontId="8" fillId="0" borderId="0" xfId="20" applyFont="1"/>
    <xf numFmtId="0" fontId="8" fillId="0" borderId="0" xfId="20" applyFont="1" applyAlignment="1">
      <alignment horizontal="right" vertical="top" wrapText="1"/>
    </xf>
    <xf numFmtId="188" fontId="9" fillId="0" borderId="14" xfId="20" applyNumberFormat="1" applyFont="1" applyFill="1" applyBorder="1" applyAlignment="1">
      <alignment horizontal="center" vertical="top" wrapText="1"/>
    </xf>
    <xf numFmtId="0" fontId="8" fillId="0" borderId="38" xfId="20" applyFont="1" applyBorder="1" applyAlignment="1">
      <alignment horizontal="left" vertical="top" wrapText="1"/>
    </xf>
    <xf numFmtId="0" fontId="8" fillId="0" borderId="0" xfId="20" applyFont="1" applyAlignment="1">
      <alignment vertical="top" wrapText="1"/>
    </xf>
    <xf numFmtId="0" fontId="9" fillId="0" borderId="8" xfId="20" applyFont="1" applyBorder="1" applyAlignment="1">
      <alignment vertical="center"/>
    </xf>
    <xf numFmtId="0" fontId="8" fillId="0" borderId="8" xfId="20" applyFont="1" applyBorder="1" applyAlignment="1">
      <alignment vertical="top"/>
    </xf>
    <xf numFmtId="0" fontId="8" fillId="0" borderId="8" xfId="20" applyFont="1" applyBorder="1"/>
    <xf numFmtId="0" fontId="18" fillId="0" borderId="8" xfId="20" applyFont="1" applyBorder="1" applyAlignment="1">
      <alignment vertical="top" wrapText="1"/>
    </xf>
    <xf numFmtId="0" fontId="8" fillId="0" borderId="8" xfId="20" applyFont="1" applyBorder="1" applyAlignment="1">
      <alignment vertical="top" wrapText="1"/>
    </xf>
    <xf numFmtId="0" fontId="8" fillId="0" borderId="19" xfId="20" applyFont="1" applyBorder="1" applyAlignment="1">
      <alignment vertical="top" wrapText="1"/>
    </xf>
    <xf numFmtId="0" fontId="8" fillId="0" borderId="19" xfId="20" applyFont="1" applyBorder="1"/>
    <xf numFmtId="0" fontId="26" fillId="0" borderId="0" xfId="7" applyFont="1" applyBorder="1" applyAlignment="1" applyProtection="1"/>
    <xf numFmtId="0" fontId="6" fillId="0" borderId="0" xfId="0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vertical="center"/>
    </xf>
    <xf numFmtId="0" fontId="27" fillId="0" borderId="0" xfId="0" applyFont="1"/>
    <xf numFmtId="0" fontId="2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/>
    </xf>
    <xf numFmtId="0" fontId="8" fillId="0" borderId="41" xfId="0" applyFont="1" applyBorder="1"/>
    <xf numFmtId="188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6" fillId="0" borderId="33" xfId="8" applyFont="1" applyFill="1" applyBorder="1" applyAlignment="1">
      <alignment horizontal="left"/>
    </xf>
    <xf numFmtId="0" fontId="8" fillId="0" borderId="29" xfId="0" applyFont="1" applyBorder="1"/>
    <xf numFmtId="0" fontId="6" fillId="0" borderId="20" xfId="8" applyFont="1" applyFill="1" applyBorder="1" applyAlignment="1">
      <alignment horizontal="center"/>
    </xf>
    <xf numFmtId="192" fontId="50" fillId="5" borderId="20" xfId="2" applyNumberFormat="1" applyFont="1" applyFill="1" applyBorder="1" applyAlignment="1">
      <alignment horizontal="center" vertical="center" shrinkToFit="1"/>
    </xf>
    <xf numFmtId="192" fontId="8" fillId="0" borderId="20" xfId="0" applyNumberFormat="1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8" fillId="0" borderId="12" xfId="0" applyFont="1" applyBorder="1" applyAlignment="1">
      <alignment horizontal="right"/>
    </xf>
    <xf numFmtId="3" fontId="23" fillId="0" borderId="0" xfId="8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/>
    </xf>
    <xf numFmtId="0" fontId="25" fillId="0" borderId="13" xfId="0" applyNumberFormat="1" applyFont="1" applyBorder="1" applyAlignment="1">
      <alignment horizontal="center"/>
    </xf>
    <xf numFmtId="0" fontId="25" fillId="0" borderId="6" xfId="0" applyFont="1" applyBorder="1"/>
    <xf numFmtId="3" fontId="25" fillId="0" borderId="6" xfId="0" applyNumberFormat="1" applyFont="1" applyBorder="1" applyAlignment="1"/>
    <xf numFmtId="3" fontId="25" fillId="0" borderId="35" xfId="0" applyNumberFormat="1" applyFont="1" applyBorder="1" applyAlignment="1"/>
    <xf numFmtId="3" fontId="25" fillId="0" borderId="13" xfId="0" applyNumberFormat="1" applyFont="1" applyBorder="1" applyAlignment="1"/>
    <xf numFmtId="43" fontId="25" fillId="0" borderId="6" xfId="2" applyFont="1" applyBorder="1" applyAlignment="1">
      <alignment horizontal="center"/>
    </xf>
    <xf numFmtId="3" fontId="25" fillId="0" borderId="6" xfId="0" applyNumberFormat="1" applyFont="1" applyBorder="1" applyAlignment="1">
      <alignment vertical="top" wrapText="1"/>
    </xf>
    <xf numFmtId="0" fontId="25" fillId="0" borderId="0" xfId="0" applyNumberFormat="1" applyFont="1" applyBorder="1" applyAlignment="1">
      <alignment horizontal="center"/>
    </xf>
    <xf numFmtId="0" fontId="25" fillId="0" borderId="0" xfId="0" applyFont="1" applyBorder="1"/>
    <xf numFmtId="43" fontId="25" fillId="0" borderId="0" xfId="2" applyFont="1" applyBorder="1" applyAlignment="1">
      <alignment horizontal="center"/>
    </xf>
    <xf numFmtId="3" fontId="25" fillId="0" borderId="0" xfId="0" applyNumberFormat="1" applyFont="1" applyBorder="1" applyAlignment="1">
      <alignment vertical="top" wrapText="1"/>
    </xf>
    <xf numFmtId="188" fontId="54" fillId="0" borderId="0" xfId="2" applyNumberFormat="1" applyFont="1" applyAlignment="1">
      <alignment horizontal="right"/>
    </xf>
    <xf numFmtId="0" fontId="9" fillId="0" borderId="14" xfId="20" applyFont="1" applyBorder="1" applyAlignment="1">
      <alignment horizontal="right" vertical="top" wrapText="1"/>
    </xf>
    <xf numFmtId="0" fontId="50" fillId="0" borderId="9" xfId="0" applyFont="1" applyBorder="1" applyAlignment="1">
      <alignment horizontal="center" vertical="top"/>
    </xf>
    <xf numFmtId="0" fontId="50" fillId="0" borderId="16" xfId="0" applyFont="1" applyBorder="1" applyAlignment="1">
      <alignment horizontal="center" vertical="top"/>
    </xf>
    <xf numFmtId="0" fontId="50" fillId="0" borderId="8" xfId="0" applyFont="1" applyBorder="1" applyAlignment="1">
      <alignment horizontal="center" vertical="top"/>
    </xf>
    <xf numFmtId="0" fontId="50" fillId="0" borderId="8" xfId="0" applyFont="1" applyBorder="1" applyAlignment="1">
      <alignment vertical="top"/>
    </xf>
    <xf numFmtId="0" fontId="50" fillId="0" borderId="8" xfId="0" applyFont="1" applyBorder="1"/>
    <xf numFmtId="188" fontId="50" fillId="0" borderId="18" xfId="2" applyNumberFormat="1" applyFont="1" applyBorder="1"/>
    <xf numFmtId="188" fontId="50" fillId="0" borderId="8" xfId="2" applyNumberFormat="1" applyFont="1" applyBorder="1" applyAlignment="1">
      <alignment vertical="center" wrapText="1"/>
    </xf>
    <xf numFmtId="188" fontId="50" fillId="0" borderId="22" xfId="2" applyNumberFormat="1" applyFont="1" applyBorder="1" applyAlignment="1">
      <alignment vertical="center" wrapText="1"/>
    </xf>
    <xf numFmtId="188" fontId="50" fillId="0" borderId="8" xfId="0" applyNumberFormat="1" applyFont="1" applyBorder="1"/>
    <xf numFmtId="188" fontId="50" fillId="0" borderId="22" xfId="0" applyNumberFormat="1" applyFont="1" applyBorder="1"/>
    <xf numFmtId="0" fontId="50" fillId="0" borderId="19" xfId="0" applyFont="1" applyBorder="1" applyAlignment="1">
      <alignment horizontal="center"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/>
    <xf numFmtId="188" fontId="50" fillId="0" borderId="19" xfId="0" applyNumberFormat="1" applyFont="1" applyBorder="1"/>
    <xf numFmtId="0" fontId="50" fillId="0" borderId="0" xfId="0" applyFont="1" applyAlignment="1">
      <alignment horizontal="center" vertical="top"/>
    </xf>
    <xf numFmtId="0" fontId="50" fillId="0" borderId="0" xfId="0" applyFont="1" applyAlignment="1">
      <alignment vertical="top"/>
    </xf>
    <xf numFmtId="0" fontId="50" fillId="0" borderId="0" xfId="0" applyFont="1"/>
    <xf numFmtId="188" fontId="50" fillId="0" borderId="0" xfId="2" applyNumberFormat="1" applyFont="1"/>
    <xf numFmtId="188" fontId="50" fillId="0" borderId="0" xfId="0" applyNumberFormat="1" applyFont="1"/>
    <xf numFmtId="0" fontId="50" fillId="0" borderId="0" xfId="0" applyFont="1" applyBorder="1"/>
    <xf numFmtId="0" fontId="8" fillId="0" borderId="16" xfId="0" applyFont="1" applyBorder="1" applyAlignment="1">
      <alignment horizontal="center" vertical="center"/>
    </xf>
    <xf numFmtId="0" fontId="55" fillId="0" borderId="3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shrinkToFit="1"/>
    </xf>
    <xf numFmtId="0" fontId="8" fillId="0" borderId="28" xfId="0" applyFont="1" applyBorder="1"/>
    <xf numFmtId="0" fontId="8" fillId="0" borderId="23" xfId="0" applyFont="1" applyBorder="1"/>
    <xf numFmtId="0" fontId="5" fillId="0" borderId="5" xfId="0" applyFont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5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2" xfId="0" applyFont="1" applyBorder="1" applyAlignment="1">
      <alignment horizontal="right"/>
    </xf>
    <xf numFmtId="1" fontId="8" fillId="0" borderId="20" xfId="0" applyNumberFormat="1" applyFont="1" applyBorder="1" applyAlignment="1">
      <alignment horizontal="center"/>
    </xf>
    <xf numFmtId="0" fontId="50" fillId="5" borderId="16" xfId="0" applyFont="1" applyFill="1" applyBorder="1" applyAlignment="1">
      <alignment vertical="top"/>
    </xf>
    <xf numFmtId="0" fontId="8" fillId="0" borderId="16" xfId="0" applyFont="1" applyBorder="1" applyAlignment="1">
      <alignment vertical="top"/>
    </xf>
    <xf numFmtId="0" fontId="50" fillId="5" borderId="8" xfId="0" applyFont="1" applyFill="1" applyBorder="1" applyAlignment="1">
      <alignment vertical="top"/>
    </xf>
    <xf numFmtId="0" fontId="50" fillId="5" borderId="16" xfId="0" applyFont="1" applyFill="1" applyBorder="1" applyAlignment="1">
      <alignment horizontal="center" vertical="top"/>
    </xf>
    <xf numFmtId="0" fontId="50" fillId="5" borderId="8" xfId="0" applyFont="1" applyFill="1" applyBorder="1" applyAlignment="1">
      <alignment horizontal="center" vertical="top"/>
    </xf>
    <xf numFmtId="0" fontId="50" fillId="5" borderId="20" xfId="0" applyFont="1" applyFill="1" applyBorder="1" applyAlignment="1">
      <alignment vertical="top"/>
    </xf>
    <xf numFmtId="0" fontId="8" fillId="0" borderId="20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1" fontId="8" fillId="0" borderId="7" xfId="0" applyNumberFormat="1" applyFont="1" applyBorder="1" applyAlignment="1">
      <alignment horizontal="center"/>
    </xf>
    <xf numFmtId="0" fontId="50" fillId="5" borderId="3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1" fontId="8" fillId="0" borderId="3" xfId="0" applyNumberFormat="1" applyFont="1" applyBorder="1" applyAlignment="1">
      <alignment horizontal="center"/>
    </xf>
    <xf numFmtId="188" fontId="8" fillId="0" borderId="3" xfId="3" applyNumberFormat="1" applyFont="1" applyBorder="1"/>
    <xf numFmtId="0" fontId="8" fillId="0" borderId="7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/>
    <xf numFmtId="188" fontId="8" fillId="0" borderId="3" xfId="2" applyNumberFormat="1" applyFont="1" applyBorder="1" applyAlignment="1">
      <alignment horizontal="center"/>
    </xf>
    <xf numFmtId="188" fontId="8" fillId="0" borderId="19" xfId="2" applyNumberFormat="1" applyFont="1" applyBorder="1" applyAlignment="1">
      <alignment horizontal="center"/>
    </xf>
    <xf numFmtId="0" fontId="50" fillId="5" borderId="20" xfId="0" applyFont="1" applyFill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188" fontId="8" fillId="0" borderId="16" xfId="0" applyNumberFormat="1" applyFont="1" applyBorder="1"/>
    <xf numFmtId="188" fontId="8" fillId="0" borderId="8" xfId="0" applyNumberFormat="1" applyFont="1" applyBorder="1"/>
    <xf numFmtId="188" fontId="8" fillId="0" borderId="20" xfId="0" applyNumberFormat="1" applyFont="1" applyBorder="1"/>
    <xf numFmtId="188" fontId="8" fillId="0" borderId="19" xfId="0" applyNumberFormat="1" applyFont="1" applyBorder="1"/>
    <xf numFmtId="0" fontId="5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8" xfId="0" applyFont="1" applyFill="1" applyBorder="1"/>
    <xf numFmtId="0" fontId="6" fillId="5" borderId="8" xfId="0" applyFont="1" applyFill="1" applyBorder="1"/>
    <xf numFmtId="0" fontId="6" fillId="0" borderId="0" xfId="0" applyFont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5" fillId="0" borderId="4" xfId="0" applyFont="1" applyBorder="1" applyAlignment="1">
      <alignment horizontal="center" vertical="center"/>
    </xf>
    <xf numFmtId="0" fontId="6" fillId="0" borderId="13" xfId="0" applyFont="1" applyBorder="1"/>
    <xf numFmtId="0" fontId="5" fillId="0" borderId="6" xfId="0" applyFont="1" applyBorder="1" applyAlignment="1">
      <alignment horizontal="center" vertical="center"/>
    </xf>
    <xf numFmtId="0" fontId="6" fillId="0" borderId="32" xfId="0" applyFont="1" applyBorder="1"/>
    <xf numFmtId="0" fontId="5" fillId="0" borderId="31" xfId="0" applyFont="1" applyBorder="1" applyAlignment="1">
      <alignment horizontal="center" vertical="center" wrapText="1"/>
    </xf>
    <xf numFmtId="188" fontId="5" fillId="0" borderId="9" xfId="2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188" fontId="6" fillId="0" borderId="8" xfId="2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2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188" fontId="6" fillId="0" borderId="8" xfId="2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top"/>
    </xf>
    <xf numFmtId="0" fontId="6" fillId="0" borderId="18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9" fillId="0" borderId="0" xfId="0" applyFont="1" applyAlignment="1">
      <alignment horizontal="center"/>
    </xf>
    <xf numFmtId="188" fontId="6" fillId="0" borderId="17" xfId="14" applyNumberFormat="1" applyFont="1" applyBorder="1" applyAlignment="1">
      <alignment vertical="center"/>
    </xf>
    <xf numFmtId="188" fontId="6" fillId="0" borderId="8" xfId="14" applyNumberFormat="1" applyFont="1" applyBorder="1" applyAlignment="1">
      <alignment vertical="center"/>
    </xf>
    <xf numFmtId="188" fontId="6" fillId="0" borderId="24" xfId="14" applyNumberFormat="1" applyFont="1" applyBorder="1" applyAlignment="1">
      <alignment vertical="center"/>
    </xf>
    <xf numFmtId="188" fontId="6" fillId="0" borderId="19" xfId="14" applyNumberFormat="1" applyFont="1" applyBorder="1" applyAlignment="1">
      <alignment vertical="center"/>
    </xf>
    <xf numFmtId="188" fontId="6" fillId="0" borderId="7" xfId="14" applyNumberFormat="1" applyFont="1" applyBorder="1" applyAlignment="1">
      <alignment vertical="center" wrapText="1"/>
    </xf>
    <xf numFmtId="188" fontId="6" fillId="0" borderId="26" xfId="14" applyNumberFormat="1" applyFont="1" applyBorder="1" applyAlignment="1">
      <alignment vertical="center"/>
    </xf>
    <xf numFmtId="188" fontId="5" fillId="0" borderId="9" xfId="14" applyNumberFormat="1" applyFont="1" applyBorder="1" applyAlignment="1">
      <alignment vertical="center"/>
    </xf>
    <xf numFmtId="188" fontId="5" fillId="6" borderId="9" xfId="14" applyNumberFormat="1" applyFont="1" applyFill="1" applyBorder="1" applyAlignment="1">
      <alignment vertical="center"/>
    </xf>
    <xf numFmtId="188" fontId="6" fillId="0" borderId="7" xfId="14" applyNumberFormat="1" applyFont="1" applyBorder="1" applyAlignment="1">
      <alignment horizontal="center" vertical="center" wrapText="1"/>
    </xf>
    <xf numFmtId="188" fontId="6" fillId="0" borderId="26" xfId="14" applyNumberFormat="1" applyFont="1" applyBorder="1" applyAlignment="1">
      <alignment horizontal="center" vertical="center"/>
    </xf>
    <xf numFmtId="188" fontId="5" fillId="6" borderId="32" xfId="14" applyNumberFormat="1" applyFont="1" applyFill="1" applyBorder="1" applyAlignment="1">
      <alignment vertical="center"/>
    </xf>
    <xf numFmtId="188" fontId="5" fillId="0" borderId="34" xfId="14" applyNumberFormat="1" applyFont="1" applyBorder="1" applyAlignment="1">
      <alignment horizontal="right" vertical="center"/>
    </xf>
    <xf numFmtId="0" fontId="8" fillId="0" borderId="27" xfId="0" applyFont="1" applyFill="1" applyBorder="1" applyAlignment="1">
      <alignment horizontal="left" vertical="center" wrapText="1"/>
    </xf>
    <xf numFmtId="0" fontId="8" fillId="0" borderId="19" xfId="0" applyNumberFormat="1" applyFont="1" applyBorder="1" applyAlignment="1">
      <alignment horizontal="center"/>
    </xf>
    <xf numFmtId="0" fontId="8" fillId="0" borderId="30" xfId="0" applyFont="1" applyBorder="1"/>
    <xf numFmtId="0" fontId="8" fillId="0" borderId="26" xfId="0" applyFont="1" applyBorder="1"/>
    <xf numFmtId="0" fontId="8" fillId="0" borderId="7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6" fillId="0" borderId="9" xfId="0" applyFont="1" applyBorder="1" applyAlignment="1">
      <alignment horizontal="center"/>
    </xf>
    <xf numFmtId="0" fontId="5" fillId="0" borderId="32" xfId="0" applyFont="1" applyBorder="1"/>
    <xf numFmtId="0" fontId="5" fillId="0" borderId="9" xfId="0" applyFont="1" applyBorder="1"/>
    <xf numFmtId="0" fontId="5" fillId="0" borderId="42" xfId="0" applyFont="1" applyBorder="1"/>
    <xf numFmtId="0" fontId="5" fillId="0" borderId="43" xfId="0" applyFont="1" applyBorder="1"/>
    <xf numFmtId="0" fontId="6" fillId="0" borderId="4" xfId="0" applyFont="1" applyBorder="1" applyAlignment="1">
      <alignment horizontal="center"/>
    </xf>
    <xf numFmtId="0" fontId="6" fillId="0" borderId="44" xfId="0" applyFont="1" applyBorder="1"/>
    <xf numFmtId="0" fontId="6" fillId="0" borderId="4" xfId="0" applyFont="1" applyBorder="1"/>
    <xf numFmtId="0" fontId="5" fillId="0" borderId="2" xfId="0" applyFont="1" applyBorder="1"/>
    <xf numFmtId="0" fontId="5" fillId="0" borderId="45" xfId="0" applyFont="1" applyBorder="1"/>
    <xf numFmtId="0" fontId="6" fillId="0" borderId="46" xfId="0" applyFont="1" applyBorder="1"/>
    <xf numFmtId="0" fontId="57" fillId="0" borderId="35" xfId="0" applyFont="1" applyBorder="1" applyAlignment="1">
      <alignment vertical="center"/>
    </xf>
    <xf numFmtId="0" fontId="49" fillId="5" borderId="0" xfId="0" applyFont="1" applyFill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47" xfId="0" applyFont="1" applyBorder="1"/>
    <xf numFmtId="0" fontId="8" fillId="0" borderId="45" xfId="0" applyFont="1" applyBorder="1"/>
    <xf numFmtId="0" fontId="8" fillId="0" borderId="3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188" fontId="8" fillId="0" borderId="0" xfId="2" applyNumberFormat="1" applyFont="1" applyBorder="1" applyAlignment="1">
      <alignment horizontal="center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188" fontId="8" fillId="0" borderId="6" xfId="0" applyNumberFormat="1" applyFont="1" applyBorder="1" applyAlignment="1">
      <alignment vertical="top" wrapText="1"/>
    </xf>
    <xf numFmtId="0" fontId="8" fillId="0" borderId="48" xfId="0" applyFont="1" applyBorder="1" applyAlignment="1">
      <alignment horizontal="left"/>
    </xf>
    <xf numFmtId="0" fontId="8" fillId="0" borderId="15" xfId="0" applyNumberFormat="1" applyFont="1" applyBorder="1" applyAlignment="1">
      <alignment horizontal="center"/>
    </xf>
    <xf numFmtId="0" fontId="8" fillId="0" borderId="19" xfId="0" applyFont="1" applyBorder="1" applyAlignment="1">
      <alignment vertical="top" wrapText="1"/>
    </xf>
    <xf numFmtId="188" fontId="8" fillId="0" borderId="0" xfId="2" applyNumberFormat="1" applyFont="1" applyBorder="1"/>
    <xf numFmtId="0" fontId="8" fillId="0" borderId="34" xfId="0" applyFont="1" applyBorder="1"/>
    <xf numFmtId="0" fontId="49" fillId="5" borderId="33" xfId="0" applyFont="1" applyFill="1" applyBorder="1" applyAlignment="1">
      <alignment horizontal="center"/>
    </xf>
    <xf numFmtId="0" fontId="50" fillId="5" borderId="29" xfId="0" applyFont="1" applyFill="1" applyBorder="1" applyAlignment="1">
      <alignment horizontal="left" shrinkToFit="1"/>
    </xf>
    <xf numFmtId="188" fontId="50" fillId="5" borderId="20" xfId="14" applyNumberFormat="1" applyFont="1" applyFill="1" applyBorder="1" applyAlignment="1">
      <alignment horizontal="center" shrinkToFit="1"/>
    </xf>
    <xf numFmtId="188" fontId="50" fillId="5" borderId="20" xfId="14" applyNumberFormat="1" applyFont="1" applyFill="1" applyBorder="1" applyAlignment="1">
      <alignment horizontal="center" vertical="center" shrinkToFit="1"/>
    </xf>
    <xf numFmtId="188" fontId="6" fillId="0" borderId="20" xfId="14" applyNumberFormat="1" applyFont="1" applyBorder="1" applyAlignment="1">
      <alignment shrinkToFit="1"/>
    </xf>
    <xf numFmtId="194" fontId="6" fillId="0" borderId="20" xfId="14" applyNumberFormat="1" applyFont="1" applyBorder="1" applyAlignment="1">
      <alignment horizontal="left" vertical="center" shrinkToFit="1"/>
    </xf>
    <xf numFmtId="0" fontId="8" fillId="0" borderId="40" xfId="0" applyFont="1" applyBorder="1" applyAlignment="1">
      <alignment vertical="top" wrapText="1"/>
    </xf>
    <xf numFmtId="188" fontId="8" fillId="0" borderId="40" xfId="0" applyNumberFormat="1" applyFont="1" applyBorder="1" applyAlignment="1">
      <alignment vertical="top" wrapText="1"/>
    </xf>
    <xf numFmtId="188" fontId="8" fillId="5" borderId="14" xfId="0" applyNumberFormat="1" applyFont="1" applyFill="1" applyBorder="1" applyAlignment="1">
      <alignment horizontal="center"/>
    </xf>
    <xf numFmtId="188" fontId="8" fillId="5" borderId="7" xfId="2" applyNumberFormat="1" applyFont="1" applyFill="1" applyBorder="1" applyAlignment="1">
      <alignment horizontal="center"/>
    </xf>
    <xf numFmtId="188" fontId="8" fillId="5" borderId="8" xfId="2" applyNumberFormat="1" applyFont="1" applyFill="1" applyBorder="1" applyAlignment="1">
      <alignment horizontal="center"/>
    </xf>
    <xf numFmtId="188" fontId="8" fillId="5" borderId="20" xfId="2" applyNumberFormat="1" applyFont="1" applyFill="1" applyBorder="1" applyAlignment="1">
      <alignment horizontal="center"/>
    </xf>
    <xf numFmtId="188" fontId="8" fillId="5" borderId="3" xfId="2" applyNumberFormat="1" applyFont="1" applyFill="1" applyBorder="1" applyAlignment="1">
      <alignment horizontal="center"/>
    </xf>
    <xf numFmtId="188" fontId="8" fillId="5" borderId="19" xfId="2" applyNumberFormat="1" applyFont="1" applyFill="1" applyBorder="1" applyAlignment="1">
      <alignment horizontal="center"/>
    </xf>
    <xf numFmtId="0" fontId="8" fillId="0" borderId="36" xfId="0" applyFont="1" applyBorder="1"/>
    <xf numFmtId="0" fontId="9" fillId="0" borderId="15" xfId="19" applyFont="1" applyBorder="1" applyAlignment="1">
      <alignment vertical="top" wrapText="1"/>
    </xf>
    <xf numFmtId="0" fontId="9" fillId="0" borderId="48" xfId="19" applyFont="1" applyBorder="1" applyAlignment="1">
      <alignment vertical="top" wrapText="1"/>
    </xf>
    <xf numFmtId="192" fontId="8" fillId="0" borderId="15" xfId="4" applyNumberFormat="1" applyFont="1" applyBorder="1" applyAlignment="1">
      <alignment horizontal="right" vertical="top" wrapText="1"/>
    </xf>
    <xf numFmtId="188" fontId="8" fillId="0" borderId="15" xfId="2" applyNumberFormat="1" applyFont="1" applyBorder="1" applyAlignment="1">
      <alignment horizontal="right" vertical="top" wrapText="1"/>
    </xf>
    <xf numFmtId="192" fontId="8" fillId="0" borderId="15" xfId="4" applyNumberFormat="1" applyFont="1" applyBorder="1" applyAlignment="1">
      <alignment horizontal="center" vertical="top" wrapText="1"/>
    </xf>
    <xf numFmtId="0" fontId="9" fillId="0" borderId="8" xfId="19" applyFont="1" applyBorder="1" applyAlignment="1">
      <alignment vertical="top" wrapText="1"/>
    </xf>
    <xf numFmtId="0" fontId="9" fillId="0" borderId="17" xfId="19" applyFont="1" applyBorder="1" applyAlignment="1">
      <alignment vertical="top" wrapText="1"/>
    </xf>
    <xf numFmtId="192" fontId="8" fillId="0" borderId="8" xfId="4" applyNumberFormat="1" applyFont="1" applyBorder="1" applyAlignment="1">
      <alignment horizontal="right" vertical="top" wrapText="1"/>
    </xf>
    <xf numFmtId="192" fontId="8" fillId="0" borderId="8" xfId="4" applyNumberFormat="1" applyFont="1" applyBorder="1" applyAlignment="1">
      <alignment horizontal="center" vertical="top" wrapText="1"/>
    </xf>
    <xf numFmtId="0" fontId="6" fillId="0" borderId="19" xfId="0" applyFont="1" applyFill="1" applyBorder="1"/>
    <xf numFmtId="0" fontId="9" fillId="0" borderId="19" xfId="19" applyFont="1" applyBorder="1" applyAlignment="1">
      <alignment vertical="top" wrapText="1"/>
    </xf>
    <xf numFmtId="0" fontId="9" fillId="0" borderId="24" xfId="19" applyFont="1" applyBorder="1" applyAlignment="1">
      <alignment vertical="top" wrapText="1"/>
    </xf>
    <xf numFmtId="192" fontId="8" fillId="0" borderId="19" xfId="4" applyNumberFormat="1" applyFont="1" applyBorder="1" applyAlignment="1">
      <alignment horizontal="right" vertical="top" wrapText="1"/>
    </xf>
    <xf numFmtId="192" fontId="8" fillId="0" borderId="19" xfId="4" applyNumberFormat="1" applyFont="1" applyBorder="1" applyAlignment="1">
      <alignment horizontal="center" vertical="top" wrapText="1"/>
    </xf>
    <xf numFmtId="0" fontId="9" fillId="0" borderId="32" xfId="19" applyFont="1" applyBorder="1" applyAlignment="1">
      <alignment vertical="top" wrapText="1"/>
    </xf>
    <xf numFmtId="0" fontId="9" fillId="0" borderId="9" xfId="19" applyFont="1" applyBorder="1" applyAlignment="1">
      <alignment vertical="top" wrapText="1"/>
    </xf>
    <xf numFmtId="0" fontId="9" fillId="0" borderId="34" xfId="19" applyFont="1" applyBorder="1" applyAlignment="1">
      <alignment vertical="top" wrapText="1"/>
    </xf>
    <xf numFmtId="192" fontId="8" fillId="0" borderId="9" xfId="4" applyNumberFormat="1" applyFont="1" applyBorder="1" applyAlignment="1">
      <alignment horizontal="right" vertical="top" wrapText="1"/>
    </xf>
    <xf numFmtId="188" fontId="8" fillId="0" borderId="9" xfId="2" applyNumberFormat="1" applyFont="1" applyBorder="1" applyAlignment="1">
      <alignment horizontal="right" vertical="top" wrapText="1"/>
    </xf>
    <xf numFmtId="192" fontId="8" fillId="0" borderId="9" xfId="4" applyNumberFormat="1" applyFont="1" applyBorder="1" applyAlignment="1">
      <alignment horizontal="center" vertical="top" wrapText="1"/>
    </xf>
    <xf numFmtId="0" fontId="18" fillId="0" borderId="9" xfId="19" applyFont="1" applyBorder="1" applyAlignment="1">
      <alignment vertical="top" wrapText="1"/>
    </xf>
    <xf numFmtId="0" fontId="9" fillId="0" borderId="27" xfId="19" applyFont="1" applyBorder="1" applyAlignment="1">
      <alignment vertical="top" wrapText="1"/>
    </xf>
    <xf numFmtId="0" fontId="9" fillId="0" borderId="16" xfId="19" applyFont="1" applyBorder="1" applyAlignment="1">
      <alignment vertical="top" wrapText="1"/>
    </xf>
    <xf numFmtId="0" fontId="9" fillId="0" borderId="37" xfId="19" applyFont="1" applyBorder="1" applyAlignment="1">
      <alignment vertical="top" wrapText="1"/>
    </xf>
    <xf numFmtId="192" fontId="8" fillId="0" borderId="16" xfId="4" applyNumberFormat="1" applyFont="1" applyBorder="1" applyAlignment="1">
      <alignment horizontal="right" vertical="top" wrapText="1"/>
    </xf>
    <xf numFmtId="188" fontId="8" fillId="0" borderId="16" xfId="2" applyNumberFormat="1" applyFont="1" applyBorder="1" applyAlignment="1">
      <alignment horizontal="right" vertical="top" wrapText="1"/>
    </xf>
    <xf numFmtId="192" fontId="8" fillId="0" borderId="16" xfId="4" applyNumberFormat="1" applyFont="1" applyBorder="1" applyAlignment="1">
      <alignment horizontal="center" vertical="top" wrapText="1"/>
    </xf>
    <xf numFmtId="0" fontId="18" fillId="0" borderId="16" xfId="19" applyFont="1" applyBorder="1" applyAlignment="1">
      <alignment vertical="top" wrapText="1"/>
    </xf>
    <xf numFmtId="0" fontId="18" fillId="0" borderId="8" xfId="19" applyFont="1" applyBorder="1" applyAlignment="1">
      <alignment vertical="top" wrapText="1"/>
    </xf>
    <xf numFmtId="0" fontId="9" fillId="0" borderId="49" xfId="19" applyFont="1" applyBorder="1" applyAlignment="1">
      <alignment vertical="top" wrapText="1"/>
    </xf>
    <xf numFmtId="0" fontId="9" fillId="0" borderId="0" xfId="19" applyFont="1" applyBorder="1" applyAlignment="1">
      <alignment vertical="top" wrapText="1"/>
    </xf>
    <xf numFmtId="188" fontId="8" fillId="0" borderId="0" xfId="2" applyNumberFormat="1" applyFont="1" applyBorder="1" applyAlignment="1">
      <alignment horizontal="right" vertical="top" wrapText="1"/>
    </xf>
    <xf numFmtId="0" fontId="6" fillId="0" borderId="3" xfId="0" applyFont="1" applyFill="1" applyBorder="1"/>
    <xf numFmtId="0" fontId="9" fillId="0" borderId="3" xfId="19" applyFont="1" applyBorder="1" applyAlignment="1">
      <alignment vertical="top" wrapText="1"/>
    </xf>
    <xf numFmtId="192" fontId="8" fillId="0" borderId="3" xfId="4" applyNumberFormat="1" applyFont="1" applyBorder="1" applyAlignment="1">
      <alignment horizontal="right" vertical="top" wrapText="1"/>
    </xf>
    <xf numFmtId="188" fontId="8" fillId="0" borderId="3" xfId="2" applyNumberFormat="1" applyFont="1" applyBorder="1" applyAlignment="1">
      <alignment horizontal="right" vertical="top" wrapText="1"/>
    </xf>
    <xf numFmtId="192" fontId="8" fillId="0" borderId="3" xfId="4" applyNumberFormat="1" applyFont="1" applyBorder="1" applyAlignment="1">
      <alignment horizontal="center" vertical="top" wrapText="1"/>
    </xf>
    <xf numFmtId="0" fontId="8" fillId="0" borderId="3" xfId="19" applyFont="1" applyBorder="1" applyAlignment="1">
      <alignment vertical="top" wrapText="1"/>
    </xf>
    <xf numFmtId="0" fontId="8" fillId="0" borderId="19" xfId="0" applyFont="1" applyFill="1" applyBorder="1" applyAlignment="1">
      <alignment horizontal="center"/>
    </xf>
    <xf numFmtId="0" fontId="8" fillId="0" borderId="19" xfId="0" applyFont="1" applyBorder="1" applyAlignment="1">
      <alignment vertical="top"/>
    </xf>
    <xf numFmtId="188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/>
    <xf numFmtId="0" fontId="8" fillId="0" borderId="16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28" fillId="0" borderId="0" xfId="0" applyFont="1" applyAlignment="1">
      <alignment horizontal="right"/>
    </xf>
    <xf numFmtId="0" fontId="9" fillId="0" borderId="50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34" xfId="0" applyFont="1" applyBorder="1" applyAlignment="1">
      <alignment horizontal="right"/>
    </xf>
    <xf numFmtId="0" fontId="49" fillId="5" borderId="4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right"/>
    </xf>
    <xf numFmtId="0" fontId="49" fillId="0" borderId="0" xfId="0" applyFont="1" applyAlignment="1">
      <alignment horizontal="center"/>
    </xf>
    <xf numFmtId="0" fontId="8" fillId="0" borderId="43" xfId="0" applyFont="1" applyBorder="1" applyAlignment="1">
      <alignment horizontal="left"/>
    </xf>
    <xf numFmtId="0" fontId="5" fillId="0" borderId="31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8" fillId="0" borderId="0" xfId="0" applyFont="1" applyAlignment="1"/>
    <xf numFmtId="0" fontId="5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0" xfId="0" applyFont="1" applyBorder="1"/>
    <xf numFmtId="0" fontId="5" fillId="0" borderId="5" xfId="0" applyFont="1" applyBorder="1"/>
    <xf numFmtId="0" fontId="6" fillId="0" borderId="40" xfId="0" applyFont="1" applyBorder="1"/>
    <xf numFmtId="0" fontId="6" fillId="0" borderId="40" xfId="0" applyFont="1" applyBorder="1" applyAlignment="1">
      <alignment wrapText="1"/>
    </xf>
    <xf numFmtId="0" fontId="6" fillId="0" borderId="40" xfId="0" applyFont="1" applyBorder="1" applyAlignment="1">
      <alignment horizontal="left" wrapText="1"/>
    </xf>
    <xf numFmtId="0" fontId="6" fillId="0" borderId="4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center"/>
    </xf>
    <xf numFmtId="188" fontId="6" fillId="0" borderId="15" xfId="0" applyNumberFormat="1" applyFont="1" applyBorder="1" applyAlignment="1">
      <alignment vertical="center" wrapText="1"/>
    </xf>
    <xf numFmtId="0" fontId="6" fillId="0" borderId="36" xfId="0" applyFont="1" applyBorder="1" applyAlignment="1"/>
    <xf numFmtId="0" fontId="6" fillId="0" borderId="15" xfId="0" applyFont="1" applyBorder="1" applyAlignment="1"/>
    <xf numFmtId="0" fontId="6" fillId="0" borderId="21" xfId="0" applyFont="1" applyBorder="1" applyAlignment="1"/>
    <xf numFmtId="0" fontId="6" fillId="0" borderId="15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188" fontId="6" fillId="0" borderId="0" xfId="2" applyNumberFormat="1" applyFont="1" applyBorder="1" applyAlignment="1">
      <alignment horizontal="center" vertical="center"/>
    </xf>
    <xf numFmtId="0" fontId="6" fillId="0" borderId="20" xfId="0" applyFont="1" applyBorder="1" applyAlignment="1"/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20" xfId="2" applyNumberFormat="1" applyFont="1" applyBorder="1" applyAlignment="1">
      <alignment horizontal="center" vertical="center"/>
    </xf>
    <xf numFmtId="188" fontId="6" fillId="0" borderId="20" xfId="2" applyNumberFormat="1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vertical="center" wrapText="1"/>
    </xf>
    <xf numFmtId="188" fontId="6" fillId="0" borderId="7" xfId="0" applyNumberFormat="1" applyFont="1" applyBorder="1" applyAlignment="1"/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188" fontId="6" fillId="0" borderId="3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7" borderId="5" xfId="0" applyFont="1" applyFill="1" applyBorder="1"/>
    <xf numFmtId="0" fontId="5" fillId="7" borderId="10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center" wrapText="1"/>
    </xf>
    <xf numFmtId="188" fontId="5" fillId="7" borderId="0" xfId="14" applyNumberFormat="1" applyFont="1" applyFill="1" applyBorder="1" applyAlignment="1">
      <alignment horizontal="center" wrapText="1"/>
    </xf>
    <xf numFmtId="0" fontId="5" fillId="7" borderId="0" xfId="0" applyFont="1" applyFill="1" applyAlignment="1">
      <alignment horizontal="center" vertical="center"/>
    </xf>
    <xf numFmtId="188" fontId="5" fillId="7" borderId="12" xfId="14" applyNumberFormat="1" applyFont="1" applyFill="1" applyBorder="1" applyAlignment="1">
      <alignment horizontal="center" wrapText="1"/>
    </xf>
    <xf numFmtId="188" fontId="5" fillId="7" borderId="5" xfId="14" applyNumberFormat="1" applyFont="1" applyFill="1" applyBorder="1" applyAlignment="1">
      <alignment horizontal="center" wrapText="1"/>
    </xf>
    <xf numFmtId="188" fontId="5" fillId="7" borderId="6" xfId="14" applyNumberFormat="1" applyFont="1" applyFill="1" applyBorder="1" applyAlignment="1">
      <alignment horizontal="center" wrapText="1"/>
    </xf>
    <xf numFmtId="0" fontId="6" fillId="0" borderId="8" xfId="14" applyNumberFormat="1" applyFont="1" applyBorder="1" applyAlignment="1">
      <alignment vertical="center"/>
    </xf>
    <xf numFmtId="0" fontId="6" fillId="0" borderId="19" xfId="14" applyNumberFormat="1" applyFont="1" applyBorder="1" applyAlignment="1">
      <alignment vertical="center"/>
    </xf>
    <xf numFmtId="188" fontId="5" fillId="0" borderId="31" xfId="14" applyNumberFormat="1" applyFont="1" applyBorder="1" applyAlignment="1">
      <alignment vertical="center"/>
    </xf>
    <xf numFmtId="188" fontId="6" fillId="0" borderId="18" xfId="14" applyNumberFormat="1" applyFont="1" applyBorder="1" applyAlignment="1">
      <alignment vertical="center"/>
    </xf>
    <xf numFmtId="188" fontId="6" fillId="0" borderId="23" xfId="14" applyNumberFormat="1" applyFont="1" applyBorder="1" applyAlignment="1">
      <alignment vertical="center"/>
    </xf>
    <xf numFmtId="188" fontId="32" fillId="0" borderId="7" xfId="14" applyNumberFormat="1" applyFont="1" applyBorder="1" applyAlignment="1">
      <alignment vertical="center"/>
    </xf>
    <xf numFmtId="188" fontId="32" fillId="0" borderId="8" xfId="14" applyNumberFormat="1" applyFont="1" applyBorder="1" applyAlignment="1">
      <alignment vertical="center"/>
    </xf>
    <xf numFmtId="188" fontId="32" fillId="0" borderId="19" xfId="14" applyNumberFormat="1" applyFont="1" applyBorder="1" applyAlignment="1">
      <alignment vertical="center"/>
    </xf>
    <xf numFmtId="0" fontId="6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right" wrapText="1"/>
    </xf>
    <xf numFmtId="0" fontId="9" fillId="7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188" fontId="8" fillId="0" borderId="7" xfId="2" applyNumberFormat="1" applyFont="1" applyBorder="1" applyAlignment="1">
      <alignment vertical="center" wrapText="1"/>
    </xf>
    <xf numFmtId="188" fontId="8" fillId="0" borderId="7" xfId="2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3" fontId="9" fillId="0" borderId="9" xfId="2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0" fontId="9" fillId="6" borderId="9" xfId="0" applyFont="1" applyFill="1" applyBorder="1" applyAlignment="1">
      <alignment horizontal="center" vertical="center" wrapText="1"/>
    </xf>
    <xf numFmtId="49" fontId="51" fillId="0" borderId="20" xfId="0" applyNumberFormat="1" applyFont="1" applyBorder="1" applyAlignment="1">
      <alignment horizontal="center" vertical="center"/>
    </xf>
    <xf numFmtId="188" fontId="51" fillId="0" borderId="7" xfId="2" applyNumberFormat="1" applyFont="1" applyFill="1" applyBorder="1" applyAlignment="1">
      <alignment horizontal="center" vertical="center" shrinkToFit="1"/>
    </xf>
    <xf numFmtId="188" fontId="51" fillId="0" borderId="30" xfId="2" applyNumberFormat="1" applyFont="1" applyFill="1" applyBorder="1" applyAlignment="1">
      <alignment horizontal="center" vertical="center" shrinkToFit="1"/>
    </xf>
    <xf numFmtId="49" fontId="49" fillId="7" borderId="5" xfId="0" applyNumberFormat="1" applyFont="1" applyFill="1" applyBorder="1" applyAlignment="1">
      <alignment horizontal="center" vertical="center"/>
    </xf>
    <xf numFmtId="49" fontId="49" fillId="7" borderId="4" xfId="0" applyNumberFormat="1" applyFont="1" applyFill="1" applyBorder="1" applyAlignment="1">
      <alignment horizontal="center" vertical="center"/>
    </xf>
    <xf numFmtId="188" fontId="49" fillId="7" borderId="4" xfId="2" applyNumberFormat="1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/>
    </xf>
    <xf numFmtId="188" fontId="49" fillId="7" borderId="6" xfId="2" applyNumberFormat="1" applyFont="1" applyFill="1" applyBorder="1" applyAlignment="1">
      <alignment horizontal="center" vertical="center" shrinkToFit="1"/>
    </xf>
    <xf numFmtId="49" fontId="50" fillId="0" borderId="16" xfId="0" applyNumberFormat="1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left" vertical="center"/>
    </xf>
    <xf numFmtId="49" fontId="51" fillId="0" borderId="0" xfId="0" applyNumberFormat="1" applyFont="1" applyBorder="1" applyAlignment="1">
      <alignment horizontal="left" vertical="center"/>
    </xf>
    <xf numFmtId="49" fontId="50" fillId="0" borderId="0" xfId="0" applyNumberFormat="1" applyFont="1" applyBorder="1" applyAlignment="1">
      <alignment horizontal="center" vertical="center"/>
    </xf>
    <xf numFmtId="49" fontId="50" fillId="0" borderId="7" xfId="0" applyNumberFormat="1" applyFont="1" applyBorder="1" applyAlignment="1">
      <alignment horizontal="center" vertical="center"/>
    </xf>
    <xf numFmtId="49" fontId="50" fillId="0" borderId="7" xfId="0" applyNumberFormat="1" applyFont="1" applyBorder="1" applyAlignment="1">
      <alignment horizontal="left" vertical="center"/>
    </xf>
    <xf numFmtId="49" fontId="58" fillId="0" borderId="0" xfId="0" applyNumberFormat="1" applyFont="1" applyFill="1" applyBorder="1" applyAlignment="1">
      <alignment horizontal="left"/>
    </xf>
    <xf numFmtId="0" fontId="49" fillId="7" borderId="12" xfId="0" applyFont="1" applyFill="1" applyBorder="1" applyAlignment="1">
      <alignment horizontal="center" vertical="center" shrinkToFit="1"/>
    </xf>
    <xf numFmtId="0" fontId="49" fillId="7" borderId="0" xfId="0" applyFont="1" applyFill="1" applyBorder="1" applyAlignment="1">
      <alignment horizontal="center" vertical="center" shrinkToFit="1"/>
    </xf>
    <xf numFmtId="188" fontId="49" fillId="8" borderId="9" xfId="2" applyNumberFormat="1" applyFont="1" applyFill="1" applyBorder="1" applyAlignment="1">
      <alignment horizontal="center" vertical="center" shrinkToFit="1"/>
    </xf>
    <xf numFmtId="188" fontId="56" fillId="8" borderId="9" xfId="2" applyNumberFormat="1" applyFont="1" applyFill="1" applyBorder="1" applyAlignment="1">
      <alignment horizontal="center" vertical="center" shrinkToFit="1"/>
    </xf>
    <xf numFmtId="49" fontId="49" fillId="5" borderId="32" xfId="0" applyNumberFormat="1" applyFont="1" applyFill="1" applyBorder="1" applyAlignment="1">
      <alignment horizontal="center" vertical="center"/>
    </xf>
    <xf numFmtId="188" fontId="49" fillId="5" borderId="9" xfId="2" applyNumberFormat="1" applyFont="1" applyFill="1" applyBorder="1" applyAlignment="1">
      <alignment horizontal="center" vertical="center" shrinkToFit="1"/>
    </xf>
    <xf numFmtId="0" fontId="49" fillId="5" borderId="32" xfId="0" applyFont="1" applyFill="1" applyBorder="1" applyAlignment="1">
      <alignment horizontal="center" vertical="center" shrinkToFit="1"/>
    </xf>
    <xf numFmtId="0" fontId="49" fillId="5" borderId="31" xfId="0" applyFont="1" applyFill="1" applyBorder="1" applyAlignment="1">
      <alignment horizontal="center" vertical="center" shrinkToFit="1"/>
    </xf>
    <xf numFmtId="0" fontId="49" fillId="5" borderId="34" xfId="0" applyFont="1" applyFill="1" applyBorder="1" applyAlignment="1">
      <alignment horizontal="center" vertical="center" shrinkToFit="1"/>
    </xf>
    <xf numFmtId="49" fontId="50" fillId="5" borderId="7" xfId="0" applyNumberFormat="1" applyFont="1" applyFill="1" applyBorder="1" applyAlignment="1">
      <alignment horizontal="center" vertical="center"/>
    </xf>
    <xf numFmtId="49" fontId="50" fillId="5" borderId="7" xfId="0" applyNumberFormat="1" applyFont="1" applyFill="1" applyBorder="1" applyAlignment="1">
      <alignment horizontal="left" vertical="center"/>
    </xf>
    <xf numFmtId="188" fontId="50" fillId="0" borderId="7" xfId="2" applyNumberFormat="1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/>
    </xf>
    <xf numFmtId="49" fontId="50" fillId="0" borderId="20" xfId="0" applyNumberFormat="1" applyFont="1" applyBorder="1" applyAlignment="1">
      <alignment horizontal="center"/>
    </xf>
    <xf numFmtId="188" fontId="50" fillId="0" borderId="20" xfId="2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left"/>
    </xf>
    <xf numFmtId="0" fontId="6" fillId="0" borderId="29" xfId="0" applyFont="1" applyBorder="1"/>
    <xf numFmtId="3" fontId="6" fillId="0" borderId="11" xfId="0" applyNumberFormat="1" applyFont="1" applyBorder="1"/>
    <xf numFmtId="0" fontId="6" fillId="0" borderId="41" xfId="0" applyFont="1" applyBorder="1"/>
    <xf numFmtId="0" fontId="5" fillId="0" borderId="47" xfId="0" applyFont="1" applyBorder="1" applyAlignment="1">
      <alignment horizontal="left"/>
    </xf>
    <xf numFmtId="49" fontId="49" fillId="0" borderId="3" xfId="0" applyNumberFormat="1" applyFont="1" applyBorder="1" applyAlignment="1">
      <alignment horizontal="center" vertical="center"/>
    </xf>
    <xf numFmtId="49" fontId="49" fillId="0" borderId="3" xfId="0" applyNumberFormat="1" applyFont="1" applyBorder="1" applyAlignment="1">
      <alignment horizontal="left" vertical="center"/>
    </xf>
    <xf numFmtId="188" fontId="49" fillId="0" borderId="3" xfId="2" applyNumberFormat="1" applyFont="1" applyFill="1" applyBorder="1" applyAlignment="1">
      <alignment horizontal="center" vertical="center" shrinkToFit="1"/>
    </xf>
    <xf numFmtId="49" fontId="49" fillId="0" borderId="40" xfId="0" applyNumberFormat="1" applyFont="1" applyBorder="1" applyAlignment="1">
      <alignment horizontal="center" vertical="center"/>
    </xf>
    <xf numFmtId="49" fontId="49" fillId="0" borderId="40" xfId="0" applyNumberFormat="1" applyFont="1" applyBorder="1" applyAlignment="1">
      <alignment horizontal="left" vertical="center"/>
    </xf>
    <xf numFmtId="188" fontId="56" fillId="0" borderId="40" xfId="2" applyNumberFormat="1" applyFont="1" applyFill="1" applyBorder="1" applyAlignment="1">
      <alignment horizontal="center" vertical="center" shrinkToFit="1"/>
    </xf>
    <xf numFmtId="0" fontId="49" fillId="7" borderId="5" xfId="0" applyFont="1" applyFill="1" applyBorder="1" applyAlignment="1">
      <alignment horizontal="center" vertical="center" shrinkToFit="1"/>
    </xf>
    <xf numFmtId="188" fontId="49" fillId="0" borderId="40" xfId="2" applyNumberFormat="1" applyFont="1" applyFill="1" applyBorder="1" applyAlignment="1">
      <alignment horizontal="center" vertical="center" shrinkToFit="1"/>
    </xf>
    <xf numFmtId="188" fontId="49" fillId="8" borderId="3" xfId="2" applyNumberFormat="1" applyFont="1" applyFill="1" applyBorder="1" applyAlignment="1">
      <alignment horizontal="center" vertical="center" shrinkToFit="1"/>
    </xf>
    <xf numFmtId="49" fontId="49" fillId="5" borderId="36" xfId="0" applyNumberFormat="1" applyFont="1" applyFill="1" applyBorder="1" applyAlignment="1">
      <alignment horizontal="right" vertical="center"/>
    </xf>
    <xf numFmtId="0" fontId="34" fillId="0" borderId="52" xfId="0" applyFont="1" applyBorder="1" applyAlignment="1">
      <alignment horizontal="left"/>
    </xf>
    <xf numFmtId="188" fontId="49" fillId="0" borderId="8" xfId="2" applyNumberFormat="1" applyFont="1" applyFill="1" applyBorder="1" applyAlignment="1">
      <alignment horizontal="center" vertical="center" shrinkToFit="1"/>
    </xf>
    <xf numFmtId="188" fontId="50" fillId="0" borderId="30" xfId="2" applyNumberFormat="1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6" borderId="9" xfId="0" applyFont="1" applyFill="1" applyBorder="1" applyAlignment="1">
      <alignment horizontal="center" vertical="center" wrapText="1"/>
    </xf>
    <xf numFmtId="188" fontId="5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8" fontId="6" fillId="0" borderId="7" xfId="2" applyNumberFormat="1" applyFont="1" applyBorder="1" applyAlignment="1">
      <alignment wrapText="1"/>
    </xf>
    <xf numFmtId="188" fontId="6" fillId="0" borderId="7" xfId="2" applyNumberFormat="1" applyFont="1" applyBorder="1"/>
    <xf numFmtId="188" fontId="6" fillId="0" borderId="8" xfId="2" applyNumberFormat="1" applyFont="1" applyBorder="1" applyAlignment="1">
      <alignment wrapText="1"/>
    </xf>
    <xf numFmtId="188" fontId="6" fillId="0" borderId="8" xfId="2" applyNumberFormat="1" applyFont="1" applyBorder="1"/>
    <xf numFmtId="0" fontId="6" fillId="0" borderId="19" xfId="0" applyFont="1" applyBorder="1" applyAlignment="1">
      <alignment horizontal="left" wrapText="1"/>
    </xf>
    <xf numFmtId="0" fontId="6" fillId="0" borderId="19" xfId="0" applyFont="1" applyBorder="1" applyAlignment="1">
      <alignment horizontal="center" vertical="center" wrapText="1"/>
    </xf>
    <xf numFmtId="188" fontId="6" fillId="0" borderId="19" xfId="2" applyNumberFormat="1" applyFont="1" applyBorder="1" applyAlignment="1">
      <alignment wrapText="1"/>
    </xf>
    <xf numFmtId="188" fontId="6" fillId="0" borderId="19" xfId="2" applyNumberFormat="1" applyFont="1" applyBorder="1"/>
    <xf numFmtId="188" fontId="6" fillId="0" borderId="8" xfId="2" applyNumberFormat="1" applyFont="1" applyBorder="1" applyAlignment="1">
      <alignment horizontal="left" wrapText="1"/>
    </xf>
    <xf numFmtId="188" fontId="6" fillId="0" borderId="19" xfId="2" applyNumberFormat="1" applyFont="1" applyBorder="1" applyAlignment="1">
      <alignment horizontal="left" wrapText="1"/>
    </xf>
    <xf numFmtId="188" fontId="6" fillId="0" borderId="20" xfId="2" applyNumberFormat="1" applyFont="1" applyBorder="1" applyAlignment="1">
      <alignment horizontal="left" wrapText="1"/>
    </xf>
    <xf numFmtId="188" fontId="6" fillId="0" borderId="20" xfId="2" applyNumberFormat="1" applyFont="1" applyBorder="1" applyAlignment="1">
      <alignment wrapText="1"/>
    </xf>
    <xf numFmtId="188" fontId="6" fillId="0" borderId="20" xfId="2" applyNumberFormat="1" applyFont="1" applyBorder="1"/>
    <xf numFmtId="0" fontId="6" fillId="0" borderId="7" xfId="0" applyFont="1" applyBorder="1" applyAlignment="1">
      <alignment horizontal="left" vertical="center" wrapText="1"/>
    </xf>
    <xf numFmtId="188" fontId="6" fillId="0" borderId="7" xfId="2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188" fontId="6" fillId="0" borderId="3" xfId="2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88" fontId="6" fillId="0" borderId="3" xfId="2" applyNumberFormat="1" applyFont="1" applyBorder="1" applyAlignment="1">
      <alignment wrapText="1"/>
    </xf>
    <xf numFmtId="0" fontId="5" fillId="0" borderId="40" xfId="0" applyFont="1" applyBorder="1" applyAlignment="1">
      <alignment horizontal="left" wrapText="1"/>
    </xf>
    <xf numFmtId="188" fontId="5" fillId="0" borderId="40" xfId="2" applyNumberFormat="1" applyFont="1" applyBorder="1" applyAlignment="1">
      <alignment horizontal="right" vertical="center"/>
    </xf>
    <xf numFmtId="188" fontId="5" fillId="0" borderId="40" xfId="0" applyNumberFormat="1" applyFont="1" applyBorder="1"/>
    <xf numFmtId="188" fontId="5" fillId="0" borderId="3" xfId="2" applyNumberFormat="1" applyFont="1" applyBorder="1"/>
    <xf numFmtId="43" fontId="6" fillId="0" borderId="7" xfId="2" applyFont="1" applyBorder="1" applyAlignment="1">
      <alignment horizontal="center" vertical="center" wrapText="1"/>
    </xf>
    <xf numFmtId="43" fontId="6" fillId="0" borderId="20" xfId="2" applyFont="1" applyBorder="1" applyAlignment="1">
      <alignment horizontal="center" vertical="center" wrapText="1"/>
    </xf>
    <xf numFmtId="43" fontId="6" fillId="0" borderId="3" xfId="2" applyFont="1" applyBorder="1" applyAlignment="1">
      <alignment horizontal="center" vertical="center" wrapText="1"/>
    </xf>
    <xf numFmtId="188" fontId="6" fillId="0" borderId="7" xfId="2" applyNumberFormat="1" applyFont="1" applyBorder="1" applyAlignment="1"/>
    <xf numFmtId="188" fontId="6" fillId="0" borderId="20" xfId="2" applyNumberFormat="1" applyFont="1" applyBorder="1" applyAlignment="1"/>
    <xf numFmtId="188" fontId="5" fillId="0" borderId="3" xfId="2" applyNumberFormat="1" applyFont="1" applyBorder="1" applyAlignment="1"/>
    <xf numFmtId="188" fontId="6" fillId="0" borderId="8" xfId="2" applyNumberFormat="1" applyFont="1" applyBorder="1" applyAlignment="1"/>
    <xf numFmtId="188" fontId="6" fillId="0" borderId="19" xfId="2" applyNumberFormat="1" applyFont="1" applyBorder="1" applyAlignment="1"/>
    <xf numFmtId="188" fontId="9" fillId="0" borderId="9" xfId="2" applyNumberFormat="1" applyFont="1" applyBorder="1" applyAlignment="1">
      <alignment vertical="center" wrapText="1"/>
    </xf>
    <xf numFmtId="188" fontId="5" fillId="0" borderId="40" xfId="2" applyNumberFormat="1" applyFont="1" applyBorder="1" applyAlignment="1"/>
    <xf numFmtId="0" fontId="9" fillId="7" borderId="5" xfId="0" applyFont="1" applyFill="1" applyBorder="1" applyAlignment="1">
      <alignment horizontal="center" wrapText="1"/>
    </xf>
    <xf numFmtId="0" fontId="9" fillId="7" borderId="46" xfId="0" applyFont="1" applyFill="1" applyBorder="1" applyAlignment="1">
      <alignment horizontal="center" vertical="top"/>
    </xf>
    <xf numFmtId="0" fontId="8" fillId="0" borderId="36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5" fillId="7" borderId="5" xfId="0" applyFont="1" applyFill="1" applyBorder="1" applyAlignment="1">
      <alignment horizontal="center" wrapText="1"/>
    </xf>
    <xf numFmtId="0" fontId="5" fillId="7" borderId="36" xfId="0" applyFont="1" applyFill="1" applyBorder="1" applyAlignment="1">
      <alignment horizontal="center" vertical="top" wrapText="1"/>
    </xf>
    <xf numFmtId="0" fontId="5" fillId="7" borderId="46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right"/>
    </xf>
    <xf numFmtId="188" fontId="6" fillId="0" borderId="36" xfId="0" applyNumberFormat="1" applyFont="1" applyBorder="1" applyAlignment="1">
      <alignment horizontal="center"/>
    </xf>
    <xf numFmtId="188" fontId="5" fillId="0" borderId="38" xfId="2" applyNumberFormat="1" applyFont="1" applyBorder="1" applyAlignment="1">
      <alignment horizontal="right"/>
    </xf>
    <xf numFmtId="0" fontId="6" fillId="0" borderId="14" xfId="0" applyFont="1" applyBorder="1"/>
    <xf numFmtId="0" fontId="6" fillId="0" borderId="37" xfId="0" applyFont="1" applyBorder="1" applyAlignment="1">
      <alignment horizontal="left"/>
    </xf>
    <xf numFmtId="0" fontId="6" fillId="0" borderId="15" xfId="0" applyFont="1" applyBorder="1" applyAlignment="1">
      <alignment vertical="top" wrapText="1"/>
    </xf>
    <xf numFmtId="0" fontId="6" fillId="0" borderId="22" xfId="0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17" xfId="0" applyFont="1" applyBorder="1" applyAlignment="1">
      <alignment vertical="top" wrapText="1"/>
    </xf>
    <xf numFmtId="188" fontId="6" fillId="6" borderId="8" xfId="2" applyNumberFormat="1" applyFont="1" applyFill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188" fontId="6" fillId="0" borderId="8" xfId="2" applyNumberFormat="1" applyFont="1" applyBorder="1" applyAlignment="1">
      <alignment horizontal="center"/>
    </xf>
    <xf numFmtId="188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188" fontId="5" fillId="0" borderId="14" xfId="0" applyNumberFormat="1" applyFont="1" applyBorder="1" applyAlignment="1">
      <alignment horizontal="center"/>
    </xf>
    <xf numFmtId="0" fontId="5" fillId="0" borderId="14" xfId="0" applyFont="1" applyBorder="1"/>
    <xf numFmtId="188" fontId="6" fillId="6" borderId="16" xfId="0" applyNumberFormat="1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188" fontId="6" fillId="0" borderId="16" xfId="0" applyNumberFormat="1" applyFont="1" applyBorder="1" applyAlignment="1">
      <alignment horizontal="center"/>
    </xf>
    <xf numFmtId="188" fontId="6" fillId="6" borderId="21" xfId="2" applyNumberFormat="1" applyFont="1" applyFill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188" fontId="6" fillId="0" borderId="21" xfId="2" applyNumberFormat="1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188" fontId="5" fillId="0" borderId="36" xfId="0" applyNumberFormat="1" applyFont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5" fillId="0" borderId="36" xfId="0" applyFont="1" applyBorder="1" applyAlignment="1">
      <alignment vertical="top" wrapText="1"/>
    </xf>
    <xf numFmtId="188" fontId="6" fillId="6" borderId="20" xfId="2" applyNumberFormat="1" applyFont="1" applyFill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188" fontId="6" fillId="0" borderId="20" xfId="2" applyNumberFormat="1" applyFont="1" applyBorder="1" applyAlignment="1">
      <alignment horizontal="center"/>
    </xf>
    <xf numFmtId="188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vertical="top" wrapText="1"/>
    </xf>
    <xf numFmtId="0" fontId="6" fillId="0" borderId="27" xfId="0" applyFont="1" applyBorder="1"/>
    <xf numFmtId="0" fontId="6" fillId="0" borderId="37" xfId="0" applyFont="1" applyBorder="1"/>
    <xf numFmtId="188" fontId="6" fillId="6" borderId="16" xfId="2" applyNumberFormat="1" applyFont="1" applyFill="1" applyBorder="1" applyAlignment="1">
      <alignment horizontal="center"/>
    </xf>
    <xf numFmtId="0" fontId="6" fillId="0" borderId="16" xfId="0" applyNumberFormat="1" applyFont="1" applyBorder="1" applyAlignment="1">
      <alignment horizontal="center"/>
    </xf>
    <xf numFmtId="188" fontId="6" fillId="0" borderId="16" xfId="2" applyNumberFormat="1" applyFont="1" applyBorder="1" applyAlignment="1">
      <alignment horizontal="center"/>
    </xf>
    <xf numFmtId="0" fontId="6" fillId="0" borderId="22" xfId="0" applyFont="1" applyBorder="1"/>
    <xf numFmtId="0" fontId="6" fillId="0" borderId="33" xfId="0" applyFont="1" applyBorder="1"/>
    <xf numFmtId="0" fontId="55" fillId="0" borderId="0" xfId="0" applyFont="1" applyAlignment="1">
      <alignment horizontal="left"/>
    </xf>
    <xf numFmtId="0" fontId="9" fillId="7" borderId="6" xfId="0" applyFont="1" applyFill="1" applyBorder="1" applyAlignment="1">
      <alignment horizontal="center" vertical="top" wrapText="1"/>
    </xf>
    <xf numFmtId="190" fontId="9" fillId="7" borderId="6" xfId="0" applyNumberFormat="1" applyFont="1" applyFill="1" applyBorder="1" applyAlignment="1">
      <alignment horizontal="center" vertical="top" wrapText="1"/>
    </xf>
    <xf numFmtId="59" fontId="8" fillId="0" borderId="36" xfId="0" applyNumberFormat="1" applyFont="1" applyBorder="1" applyAlignment="1">
      <alignment horizontal="right"/>
    </xf>
    <xf numFmtId="0" fontId="5" fillId="7" borderId="6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3" fontId="8" fillId="0" borderId="7" xfId="0" applyNumberFormat="1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0" borderId="45" xfId="0" applyFont="1" applyBorder="1" applyAlignment="1">
      <alignment vertical="top"/>
    </xf>
    <xf numFmtId="0" fontId="5" fillId="7" borderId="13" xfId="0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>
      <alignment horizontal="center" vertical="top" wrapText="1"/>
    </xf>
    <xf numFmtId="188" fontId="8" fillId="0" borderId="16" xfId="2" applyNumberFormat="1" applyFont="1" applyFill="1" applyBorder="1" applyAlignment="1">
      <alignment horizontal="right" vertical="top" wrapText="1"/>
    </xf>
    <xf numFmtId="0" fontId="18" fillId="0" borderId="16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" xfId="0" applyFont="1" applyBorder="1"/>
    <xf numFmtId="0" fontId="9" fillId="7" borderId="4" xfId="0" applyFont="1" applyFill="1" applyBorder="1" applyAlignment="1">
      <alignment horizontal="center" vertical="top" wrapText="1"/>
    </xf>
    <xf numFmtId="188" fontId="8" fillId="0" borderId="16" xfId="2" applyNumberFormat="1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vertical="top"/>
    </xf>
    <xf numFmtId="190" fontId="5" fillId="7" borderId="6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59" fontId="6" fillId="0" borderId="9" xfId="0" applyNumberFormat="1" applyFont="1" applyBorder="1" applyAlignment="1">
      <alignment horizontal="right"/>
    </xf>
    <xf numFmtId="59" fontId="6" fillId="0" borderId="36" xfId="0" applyNumberFormat="1" applyFont="1" applyBorder="1" applyAlignment="1">
      <alignment horizontal="right"/>
    </xf>
    <xf numFmtId="1" fontId="6" fillId="0" borderId="9" xfId="0" applyNumberFormat="1" applyFont="1" applyBorder="1" applyAlignment="1">
      <alignment horizontal="center"/>
    </xf>
    <xf numFmtId="188" fontId="6" fillId="0" borderId="9" xfId="2" applyNumberFormat="1" applyFont="1" applyBorder="1" applyAlignment="1">
      <alignment horizontal="center"/>
    </xf>
    <xf numFmtId="0" fontId="6" fillId="0" borderId="16" xfId="0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188" fontId="6" fillId="0" borderId="15" xfId="2" applyNumberFormat="1" applyFont="1" applyFill="1" applyBorder="1" applyAlignment="1">
      <alignment horizontal="right" vertical="top" wrapText="1"/>
    </xf>
    <xf numFmtId="0" fontId="6" fillId="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3" fontId="6" fillId="0" borderId="7" xfId="0" applyNumberFormat="1" applyFont="1" applyFill="1" applyBorder="1" applyAlignment="1">
      <alignment horizontal="center" vertical="top" wrapText="1"/>
    </xf>
    <xf numFmtId="188" fontId="6" fillId="0" borderId="7" xfId="2" applyNumberFormat="1" applyFont="1" applyFill="1" applyBorder="1" applyAlignment="1">
      <alignment horizontal="right" vertical="top" wrapText="1"/>
    </xf>
    <xf numFmtId="0" fontId="35" fillId="0" borderId="7" xfId="0" applyFont="1" applyFill="1" applyBorder="1" applyAlignment="1">
      <alignment vertical="top" wrapText="1"/>
    </xf>
    <xf numFmtId="0" fontId="35" fillId="0" borderId="8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top" wrapText="1"/>
    </xf>
    <xf numFmtId="3" fontId="6" fillId="0" borderId="8" xfId="0" applyNumberFormat="1" applyFont="1" applyFill="1" applyBorder="1" applyAlignment="1">
      <alignment horizontal="center" vertical="top"/>
    </xf>
    <xf numFmtId="188" fontId="6" fillId="0" borderId="8" xfId="2" applyNumberFormat="1" applyFont="1" applyFill="1" applyBorder="1" applyAlignment="1">
      <alignment horizontal="right" vertical="top"/>
    </xf>
    <xf numFmtId="0" fontId="6" fillId="0" borderId="8" xfId="0" applyFont="1" applyFill="1" applyBorder="1" applyAlignment="1">
      <alignment vertical="top" wrapText="1"/>
    </xf>
    <xf numFmtId="3" fontId="6" fillId="0" borderId="20" xfId="0" applyNumberFormat="1" applyFont="1" applyFill="1" applyBorder="1" applyAlignment="1">
      <alignment horizontal="center" vertical="top"/>
    </xf>
    <xf numFmtId="188" fontId="6" fillId="0" borderId="20" xfId="2" applyNumberFormat="1" applyFont="1" applyFill="1" applyBorder="1" applyAlignment="1">
      <alignment horizontal="right" vertical="top"/>
    </xf>
    <xf numFmtId="0" fontId="6" fillId="0" borderId="20" xfId="0" applyFont="1" applyFill="1" applyBorder="1" applyAlignment="1">
      <alignment horizontal="center" vertical="top" wrapText="1"/>
    </xf>
    <xf numFmtId="0" fontId="35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vertical="top"/>
    </xf>
    <xf numFmtId="3" fontId="6" fillId="0" borderId="21" xfId="0" applyNumberFormat="1" applyFont="1" applyFill="1" applyBorder="1" applyAlignment="1">
      <alignment horizontal="center" vertical="top"/>
    </xf>
    <xf numFmtId="188" fontId="6" fillId="0" borderId="21" xfId="2" applyNumberFormat="1" applyFont="1" applyFill="1" applyBorder="1" applyAlignment="1">
      <alignment horizontal="right" vertical="top"/>
    </xf>
    <xf numFmtId="0" fontId="6" fillId="0" borderId="2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188" fontId="6" fillId="0" borderId="0" xfId="2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center" vertical="top" wrapText="1"/>
    </xf>
    <xf numFmtId="190" fontId="6" fillId="0" borderId="0" xfId="0" applyNumberFormat="1" applyFont="1" applyAlignment="1">
      <alignment horizontal="right"/>
    </xf>
    <xf numFmtId="0" fontId="5" fillId="7" borderId="4" xfId="0" applyFont="1" applyFill="1" applyBorder="1" applyAlignment="1">
      <alignment horizontal="center" vertical="top" wrapText="1"/>
    </xf>
    <xf numFmtId="190" fontId="5" fillId="7" borderId="4" xfId="0" applyNumberFormat="1" applyFont="1" applyFill="1" applyBorder="1" applyAlignment="1">
      <alignment horizontal="center" vertical="top" wrapText="1"/>
    </xf>
    <xf numFmtId="59" fontId="5" fillId="0" borderId="9" xfId="0" applyNumberFormat="1" applyFont="1" applyBorder="1" applyAlignment="1">
      <alignment horizontal="right"/>
    </xf>
    <xf numFmtId="194" fontId="5" fillId="0" borderId="9" xfId="0" applyNumberFormat="1" applyFont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190" fontId="5" fillId="6" borderId="9" xfId="0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vertical="top" wrapText="1"/>
    </xf>
    <xf numFmtId="188" fontId="6" fillId="0" borderId="39" xfId="2" applyNumberFormat="1" applyFont="1" applyBorder="1"/>
    <xf numFmtId="188" fontId="6" fillId="0" borderId="16" xfId="2" applyNumberFormat="1" applyFont="1" applyBorder="1"/>
    <xf numFmtId="0" fontId="6" fillId="0" borderId="16" xfId="0" applyNumberFormat="1" applyFont="1" applyFill="1" applyBorder="1" applyAlignment="1">
      <alignment horizontal="center" vertical="top" wrapText="1"/>
    </xf>
    <xf numFmtId="188" fontId="6" fillId="0" borderId="16" xfId="2" applyNumberFormat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vertical="top"/>
    </xf>
    <xf numFmtId="0" fontId="6" fillId="0" borderId="8" xfId="0" applyNumberFormat="1" applyFont="1" applyFill="1" applyBorder="1" applyAlignment="1">
      <alignment horizontal="center" vertical="top"/>
    </xf>
    <xf numFmtId="1" fontId="6" fillId="0" borderId="8" xfId="2" applyNumberFormat="1" applyFont="1" applyFill="1" applyBorder="1" applyAlignment="1">
      <alignment horizontal="center" vertical="top"/>
    </xf>
    <xf numFmtId="0" fontId="35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vertical="top"/>
    </xf>
    <xf numFmtId="0" fontId="6" fillId="0" borderId="20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188" fontId="6" fillId="0" borderId="2" xfId="2" applyNumberFormat="1" applyFont="1" applyBorder="1" applyAlignment="1">
      <alignment vertical="top"/>
    </xf>
    <xf numFmtId="188" fontId="6" fillId="0" borderId="3" xfId="2" applyNumberFormat="1" applyFont="1" applyBorder="1" applyAlignment="1">
      <alignment vertical="top"/>
    </xf>
    <xf numFmtId="0" fontId="6" fillId="0" borderId="3" xfId="0" applyNumberFormat="1" applyFont="1" applyFill="1" applyBorder="1" applyAlignment="1">
      <alignment horizontal="center" vertical="top" wrapText="1"/>
    </xf>
    <xf numFmtId="188" fontId="6" fillId="0" borderId="3" xfId="2" applyNumberFormat="1" applyFont="1" applyFill="1" applyBorder="1" applyAlignment="1">
      <alignment horizontal="right" vertical="top" wrapText="1"/>
    </xf>
    <xf numFmtId="0" fontId="35" fillId="0" borderId="3" xfId="0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center" vertical="top"/>
    </xf>
    <xf numFmtId="1" fontId="6" fillId="0" borderId="7" xfId="2" applyNumberFormat="1" applyFont="1" applyFill="1" applyBorder="1" applyAlignment="1">
      <alignment horizontal="center" vertical="top"/>
    </xf>
    <xf numFmtId="188" fontId="6" fillId="0" borderId="7" xfId="2" applyNumberFormat="1" applyFont="1" applyFill="1" applyBorder="1" applyAlignment="1">
      <alignment horizontal="right" vertical="top"/>
    </xf>
    <xf numFmtId="0" fontId="6" fillId="0" borderId="19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vertical="top"/>
    </xf>
    <xf numFmtId="0" fontId="6" fillId="0" borderId="19" xfId="0" applyNumberFormat="1" applyFont="1" applyFill="1" applyBorder="1" applyAlignment="1">
      <alignment horizontal="center" vertical="top"/>
    </xf>
    <xf numFmtId="188" fontId="6" fillId="0" borderId="19" xfId="2" applyNumberFormat="1" applyFont="1" applyFill="1" applyBorder="1" applyAlignment="1">
      <alignment horizontal="right" vertical="top"/>
    </xf>
    <xf numFmtId="0" fontId="6" fillId="0" borderId="19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 wrapText="1"/>
    </xf>
    <xf numFmtId="0" fontId="36" fillId="0" borderId="0" xfId="0" applyFont="1"/>
    <xf numFmtId="0" fontId="8" fillId="0" borderId="0" xfId="0" applyFont="1" applyFill="1" applyBorder="1" applyAlignment="1">
      <alignment vertical="top"/>
    </xf>
    <xf numFmtId="188" fontId="9" fillId="0" borderId="16" xfId="2" applyNumberFormat="1" applyFont="1" applyFill="1" applyBorder="1" applyAlignment="1">
      <alignment horizontal="right" vertical="top" wrapText="1"/>
    </xf>
    <xf numFmtId="0" fontId="9" fillId="0" borderId="16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16" xfId="0" applyFont="1" applyFill="1" applyBorder="1" applyAlignment="1">
      <alignment horizontal="center" vertical="top" wrapText="1"/>
    </xf>
    <xf numFmtId="188" fontId="8" fillId="0" borderId="16" xfId="2" applyNumberFormat="1" applyFont="1" applyBorder="1" applyAlignment="1">
      <alignment vertical="top"/>
    </xf>
    <xf numFmtId="1" fontId="8" fillId="6" borderId="9" xfId="0" applyNumberFormat="1" applyFont="1" applyFill="1" applyBorder="1" applyAlignment="1">
      <alignment horizontal="center"/>
    </xf>
    <xf numFmtId="0" fontId="8" fillId="6" borderId="16" xfId="0" applyNumberFormat="1" applyFont="1" applyFill="1" applyBorder="1" applyAlignment="1">
      <alignment horizontal="center" vertical="top" wrapText="1"/>
    </xf>
    <xf numFmtId="188" fontId="8" fillId="6" borderId="16" xfId="2" applyNumberFormat="1" applyFont="1" applyFill="1" applyBorder="1" applyAlignment="1">
      <alignment horizontal="right" vertical="top" wrapText="1"/>
    </xf>
    <xf numFmtId="188" fontId="50" fillId="0" borderId="18" xfId="2" applyNumberFormat="1" applyFont="1" applyBorder="1" applyAlignment="1"/>
    <xf numFmtId="188" fontId="50" fillId="0" borderId="18" xfId="2" applyNumberFormat="1" applyFont="1" applyBorder="1" applyAlignment="1">
      <alignment horizontal="right"/>
    </xf>
    <xf numFmtId="188" fontId="50" fillId="0" borderId="23" xfId="2" applyNumberFormat="1" applyFont="1" applyBorder="1"/>
    <xf numFmtId="0" fontId="9" fillId="7" borderId="44" xfId="0" applyFont="1" applyFill="1" applyBorder="1" applyAlignment="1">
      <alignment horizontal="center" vertical="top"/>
    </xf>
    <xf numFmtId="0" fontId="50" fillId="0" borderId="7" xfId="0" applyFont="1" applyBorder="1" applyAlignment="1">
      <alignment horizontal="center" vertical="top"/>
    </xf>
    <xf numFmtId="0" fontId="50" fillId="0" borderId="7" xfId="0" applyFont="1" applyBorder="1" applyAlignment="1">
      <alignment vertical="top"/>
    </xf>
    <xf numFmtId="0" fontId="50" fillId="0" borderId="7" xfId="0" applyFont="1" applyBorder="1"/>
    <xf numFmtId="188" fontId="50" fillId="0" borderId="25" xfId="2" applyNumberFormat="1" applyFont="1" applyBorder="1"/>
    <xf numFmtId="188" fontId="50" fillId="0" borderId="7" xfId="2" applyNumberFormat="1" applyFont="1" applyBorder="1" applyAlignment="1">
      <alignment vertical="center" wrapText="1"/>
    </xf>
    <xf numFmtId="0" fontId="50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top" wrapText="1"/>
    </xf>
    <xf numFmtId="0" fontId="9" fillId="0" borderId="34" xfId="0" applyFont="1" applyFill="1" applyBorder="1" applyAlignment="1">
      <alignment horizontal="center" vertical="top"/>
    </xf>
    <xf numFmtId="188" fontId="50" fillId="0" borderId="31" xfId="2" applyNumberFormat="1" applyFont="1" applyFill="1" applyBorder="1" applyAlignment="1">
      <alignment horizontal="center"/>
    </xf>
    <xf numFmtId="188" fontId="50" fillId="0" borderId="9" xfId="2" applyNumberFormat="1" applyFont="1" applyFill="1" applyBorder="1" applyAlignment="1">
      <alignment horizontal="center"/>
    </xf>
    <xf numFmtId="188" fontId="50" fillId="0" borderId="32" xfId="2" applyNumberFormat="1" applyFont="1" applyFill="1" applyBorder="1" applyAlignment="1">
      <alignment horizontal="center"/>
    </xf>
    <xf numFmtId="188" fontId="50" fillId="0" borderId="30" xfId="2" applyNumberFormat="1" applyFont="1" applyBorder="1" applyAlignment="1">
      <alignment vertical="center" wrapText="1"/>
    </xf>
    <xf numFmtId="188" fontId="50" fillId="0" borderId="28" xfId="0" applyNumberFormat="1" applyFont="1" applyBorder="1"/>
    <xf numFmtId="188" fontId="49" fillId="7" borderId="0" xfId="2" applyNumberFormat="1" applyFont="1" applyFill="1" applyBorder="1" applyAlignment="1">
      <alignment horizontal="center" vertical="center" wrapText="1"/>
    </xf>
    <xf numFmtId="188" fontId="49" fillId="7" borderId="4" xfId="2" applyNumberFormat="1" applyFont="1" applyFill="1" applyBorder="1" applyAlignment="1">
      <alignment horizontal="center" vertical="center" wrapText="1"/>
    </xf>
    <xf numFmtId="188" fontId="49" fillId="7" borderId="12" xfId="2" applyNumberFormat="1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right" vertical="top"/>
    </xf>
    <xf numFmtId="0" fontId="6" fillId="0" borderId="8" xfId="0" applyFont="1" applyBorder="1" applyAlignment="1">
      <alignment horizontal="left" vertical="center"/>
    </xf>
    <xf numFmtId="188" fontId="6" fillId="0" borderId="8" xfId="2" applyNumberFormat="1" applyFont="1" applyBorder="1" applyAlignment="1">
      <alignment horizontal="right" vertical="center" shrinkToFit="1"/>
    </xf>
    <xf numFmtId="0" fontId="6" fillId="0" borderId="8" xfId="0" applyFont="1" applyBorder="1" applyAlignment="1">
      <alignment horizontal="left" vertical="center" shrinkToFit="1"/>
    </xf>
    <xf numFmtId="192" fontId="6" fillId="0" borderId="8" xfId="2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top" wrapText="1"/>
    </xf>
    <xf numFmtId="188" fontId="6" fillId="0" borderId="8" xfId="2" applyNumberFormat="1" applyFont="1" applyBorder="1" applyAlignment="1">
      <alignment horizontal="right" vertical="top" shrinkToFit="1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188" fontId="6" fillId="0" borderId="16" xfId="2" applyNumberFormat="1" applyFont="1" applyBorder="1" applyAlignment="1">
      <alignment horizontal="right" vertical="center" shrinkToFit="1"/>
    </xf>
    <xf numFmtId="188" fontId="50" fillId="0" borderId="16" xfId="0" applyNumberFormat="1" applyFont="1" applyBorder="1"/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top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/>
    </xf>
    <xf numFmtId="188" fontId="6" fillId="0" borderId="19" xfId="2" applyNumberFormat="1" applyFont="1" applyBorder="1" applyAlignment="1">
      <alignment vertical="center" shrinkToFit="1"/>
    </xf>
    <xf numFmtId="0" fontId="6" fillId="0" borderId="19" xfId="0" applyFont="1" applyBorder="1" applyAlignment="1">
      <alignment vertical="center"/>
    </xf>
    <xf numFmtId="0" fontId="50" fillId="6" borderId="16" xfId="0" applyFont="1" applyFill="1" applyBorder="1"/>
    <xf numFmtId="0" fontId="50" fillId="6" borderId="8" xfId="0" applyFont="1" applyFill="1" applyBorder="1"/>
    <xf numFmtId="0" fontId="50" fillId="6" borderId="19" xfId="0" applyFont="1" applyFill="1" applyBorder="1"/>
    <xf numFmtId="188" fontId="50" fillId="0" borderId="9" xfId="2" applyNumberFormat="1" applyFont="1" applyFill="1" applyBorder="1" applyAlignment="1">
      <alignment horizontal="left"/>
    </xf>
    <xf numFmtId="188" fontId="50" fillId="0" borderId="7" xfId="2" applyNumberFormat="1" applyFont="1" applyBorder="1" applyAlignment="1">
      <alignment vertical="center"/>
    </xf>
    <xf numFmtId="188" fontId="50" fillId="0" borderId="8" xfId="2" applyNumberFormat="1" applyFont="1" applyBorder="1" applyAlignment="1">
      <alignment vertical="center"/>
    </xf>
    <xf numFmtId="0" fontId="49" fillId="0" borderId="35" xfId="0" applyFont="1" applyBorder="1" applyAlignment="1">
      <alignment vertical="center"/>
    </xf>
    <xf numFmtId="0" fontId="5" fillId="7" borderId="44" xfId="0" applyFont="1" applyFill="1" applyBorder="1" applyAlignment="1">
      <alignment horizontal="center" vertical="top"/>
    </xf>
    <xf numFmtId="188" fontId="5" fillId="0" borderId="9" xfId="2" applyNumberFormat="1" applyFont="1" applyFill="1" applyBorder="1" applyAlignment="1">
      <alignment horizontal="center" vertical="top" wrapText="1"/>
    </xf>
    <xf numFmtId="188" fontId="5" fillId="0" borderId="34" xfId="0" applyNumberFormat="1" applyFont="1" applyFill="1" applyBorder="1" applyAlignment="1">
      <alignment horizontal="center" vertical="top"/>
    </xf>
    <xf numFmtId="0" fontId="5" fillId="0" borderId="0" xfId="0" applyFont="1" applyAlignment="1"/>
    <xf numFmtId="0" fontId="19" fillId="0" borderId="0" xfId="0" applyFont="1" applyBorder="1" applyAlignment="1">
      <alignment horizontal="left"/>
    </xf>
    <xf numFmtId="0" fontId="55" fillId="0" borderId="0" xfId="0" applyFont="1" applyBorder="1" applyAlignment="1">
      <alignment horizontal="left"/>
    </xf>
    <xf numFmtId="0" fontId="59" fillId="0" borderId="0" xfId="0" applyFont="1" applyBorder="1" applyAlignment="1">
      <alignment horizontal="left"/>
    </xf>
    <xf numFmtId="188" fontId="6" fillId="0" borderId="9" xfId="0" applyNumberFormat="1" applyFont="1" applyBorder="1"/>
    <xf numFmtId="0" fontId="6" fillId="0" borderId="27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188" fontId="6" fillId="0" borderId="16" xfId="2" applyNumberFormat="1" applyFont="1" applyBorder="1" applyAlignment="1">
      <alignment vertical="top" wrapText="1"/>
    </xf>
    <xf numFmtId="0" fontId="6" fillId="6" borderId="9" xfId="0" applyFont="1" applyFill="1" applyBorder="1"/>
    <xf numFmtId="194" fontId="5" fillId="0" borderId="34" xfId="2" applyNumberFormat="1" applyFont="1" applyBorder="1" applyAlignment="1">
      <alignment horizontal="right"/>
    </xf>
    <xf numFmtId="194" fontId="6" fillId="6" borderId="9" xfId="0" applyNumberFormat="1" applyFont="1" applyFill="1" applyBorder="1"/>
    <xf numFmtId="194" fontId="6" fillId="0" borderId="9" xfId="0" applyNumberFormat="1" applyFont="1" applyBorder="1"/>
    <xf numFmtId="194" fontId="6" fillId="0" borderId="37" xfId="0" applyNumberFormat="1" applyFont="1" applyFill="1" applyBorder="1" applyAlignment="1">
      <alignment horizontal="left" vertical="center" wrapText="1"/>
    </xf>
    <xf numFmtId="194" fontId="6" fillId="0" borderId="16" xfId="2" applyNumberFormat="1" applyFont="1" applyBorder="1" applyAlignment="1">
      <alignment horizontal="center" vertical="center"/>
    </xf>
    <xf numFmtId="194" fontId="6" fillId="0" borderId="16" xfId="2" applyNumberFormat="1" applyFont="1" applyBorder="1"/>
    <xf numFmtId="194" fontId="6" fillId="0" borderId="16" xfId="2" applyNumberFormat="1" applyFont="1" applyBorder="1" applyAlignment="1">
      <alignment vertical="top" wrapText="1"/>
    </xf>
    <xf numFmtId="195" fontId="6" fillId="0" borderId="16" xfId="2" applyNumberFormat="1" applyFont="1" applyBorder="1"/>
    <xf numFmtId="188" fontId="6" fillId="0" borderId="8" xfId="2" applyNumberFormat="1" applyFont="1" applyBorder="1" applyAlignment="1">
      <alignment vertical="top" wrapText="1"/>
    </xf>
    <xf numFmtId="1" fontId="6" fillId="0" borderId="8" xfId="0" applyNumberFormat="1" applyFont="1" applyBorder="1" applyAlignment="1">
      <alignment horizontal="center" vertical="top" wrapText="1"/>
    </xf>
    <xf numFmtId="0" fontId="54" fillId="0" borderId="0" xfId="0" applyFont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right"/>
    </xf>
    <xf numFmtId="3" fontId="5" fillId="0" borderId="9" xfId="0" applyNumberFormat="1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3" fontId="6" fillId="0" borderId="8" xfId="0" applyNumberFormat="1" applyFont="1" applyBorder="1" applyAlignment="1">
      <alignment horizontal="center" vertical="top" shrinkToFit="1"/>
    </xf>
    <xf numFmtId="0" fontId="6" fillId="0" borderId="8" xfId="0" applyFont="1" applyBorder="1" applyAlignment="1">
      <alignment horizontal="center" vertical="top" shrinkToFit="1"/>
    </xf>
    <xf numFmtId="0" fontId="8" fillId="5" borderId="28" xfId="0" applyFont="1" applyFill="1" applyBorder="1" applyAlignment="1">
      <alignment vertical="top" wrapText="1"/>
    </xf>
    <xf numFmtId="0" fontId="8" fillId="5" borderId="22" xfId="0" applyFont="1" applyFill="1" applyBorder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/>
    </xf>
    <xf numFmtId="0" fontId="8" fillId="5" borderId="19" xfId="0" applyFont="1" applyFill="1" applyBorder="1" applyAlignment="1">
      <alignment vertical="top"/>
    </xf>
    <xf numFmtId="9" fontId="8" fillId="0" borderId="19" xfId="0" applyNumberFormat="1" applyFont="1" applyBorder="1" applyAlignment="1">
      <alignment vertical="top"/>
    </xf>
    <xf numFmtId="0" fontId="8" fillId="0" borderId="19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right"/>
    </xf>
    <xf numFmtId="3" fontId="8" fillId="0" borderId="19" xfId="0" applyNumberFormat="1" applyFont="1" applyBorder="1" applyAlignment="1">
      <alignment horizontal="center" vertical="top" shrinkToFit="1"/>
    </xf>
    <xf numFmtId="194" fontId="8" fillId="0" borderId="9" xfId="0" applyNumberFormat="1" applyFont="1" applyBorder="1" applyAlignment="1"/>
    <xf numFmtId="194" fontId="8" fillId="0" borderId="16" xfId="2" applyNumberFormat="1" applyFont="1" applyBorder="1" applyAlignment="1">
      <alignment vertical="top"/>
    </xf>
    <xf numFmtId="194" fontId="8" fillId="0" borderId="8" xfId="2" applyNumberFormat="1" applyFont="1" applyBorder="1" applyAlignment="1">
      <alignment vertical="top"/>
    </xf>
    <xf numFmtId="194" fontId="8" fillId="0" borderId="8" xfId="2" applyNumberFormat="1" applyFont="1" applyBorder="1" applyAlignment="1">
      <alignment vertical="center"/>
    </xf>
    <xf numFmtId="194" fontId="8" fillId="0" borderId="19" xfId="0" applyNumberFormat="1" applyFont="1" applyBorder="1" applyAlignment="1">
      <alignment vertical="top"/>
    </xf>
    <xf numFmtId="0" fontId="8" fillId="0" borderId="33" xfId="0" applyFont="1" applyFill="1" applyBorder="1" applyAlignment="1">
      <alignment horizontal="left" vertical="center" wrapText="1"/>
    </xf>
    <xf numFmtId="43" fontId="8" fillId="0" borderId="20" xfId="2" applyFont="1" applyBorder="1"/>
    <xf numFmtId="194" fontId="6" fillId="0" borderId="8" xfId="2" applyNumberFormat="1" applyFont="1" applyBorder="1" applyAlignment="1">
      <alignment vertical="top" wrapText="1"/>
    </xf>
    <xf numFmtId="194" fontId="6" fillId="0" borderId="8" xfId="2" applyNumberFormat="1" applyFont="1" applyBorder="1" applyAlignment="1">
      <alignment vertical="top"/>
    </xf>
    <xf numFmtId="194" fontId="6" fillId="0" borderId="8" xfId="2" applyNumberFormat="1" applyFont="1" applyBorder="1"/>
    <xf numFmtId="194" fontId="8" fillId="0" borderId="20" xfId="0" applyNumberFormat="1" applyFont="1" applyBorder="1"/>
    <xf numFmtId="0" fontId="8" fillId="6" borderId="9" xfId="0" applyFont="1" applyFill="1" applyBorder="1"/>
    <xf numFmtId="0" fontId="49" fillId="5" borderId="39" xfId="0" applyFont="1" applyFill="1" applyBorder="1" applyAlignment="1">
      <alignment shrinkToFit="1"/>
    </xf>
    <xf numFmtId="0" fontId="49" fillId="5" borderId="9" xfId="0" applyFont="1" applyFill="1" applyBorder="1" applyAlignment="1">
      <alignment horizontal="right"/>
    </xf>
    <xf numFmtId="0" fontId="49" fillId="5" borderId="16" xfId="0" applyFont="1" applyFill="1" applyBorder="1" applyAlignment="1">
      <alignment shrinkToFit="1"/>
    </xf>
    <xf numFmtId="0" fontId="50" fillId="5" borderId="7" xfId="0" applyFont="1" applyFill="1" applyBorder="1" applyAlignment="1">
      <alignment shrinkToFit="1"/>
    </xf>
    <xf numFmtId="0" fontId="50" fillId="5" borderId="8" xfId="0" applyFont="1" applyFill="1" applyBorder="1" applyAlignment="1">
      <alignment horizontal="left" shrinkToFit="1"/>
    </xf>
    <xf numFmtId="0" fontId="49" fillId="5" borderId="19" xfId="0" applyFont="1" applyFill="1" applyBorder="1" applyAlignment="1">
      <alignment shrinkToFit="1"/>
    </xf>
    <xf numFmtId="0" fontId="49" fillId="7" borderId="5" xfId="0" applyFont="1" applyFill="1" applyBorder="1" applyAlignment="1">
      <alignment horizontal="center" shrinkToFit="1"/>
    </xf>
    <xf numFmtId="0" fontId="49" fillId="7" borderId="4" xfId="0" applyFont="1" applyFill="1" applyBorder="1" applyAlignment="1">
      <alignment horizontal="center" vertical="center" shrinkToFit="1"/>
    </xf>
    <xf numFmtId="0" fontId="49" fillId="7" borderId="6" xfId="0" applyFont="1" applyFill="1" applyBorder="1" applyAlignment="1">
      <alignment horizontal="center" shrinkToFit="1"/>
    </xf>
    <xf numFmtId="0" fontId="50" fillId="5" borderId="20" xfId="0" applyFont="1" applyFill="1" applyBorder="1" applyAlignment="1">
      <alignment horizontal="left" shrinkToFit="1"/>
    </xf>
    <xf numFmtId="0" fontId="49" fillId="5" borderId="0" xfId="0" applyFont="1" applyFill="1" applyBorder="1" applyAlignment="1">
      <alignment horizontal="center"/>
    </xf>
    <xf numFmtId="0" fontId="49" fillId="5" borderId="0" xfId="0" applyFont="1" applyFill="1" applyBorder="1" applyAlignment="1">
      <alignment shrinkToFit="1"/>
    </xf>
    <xf numFmtId="0" fontId="49" fillId="5" borderId="0" xfId="0" applyFont="1" applyFill="1" applyBorder="1"/>
    <xf numFmtId="194" fontId="6" fillId="5" borderId="0" xfId="14" applyNumberFormat="1" applyFont="1" applyFill="1" applyBorder="1" applyAlignment="1">
      <alignment horizontal="left" vertical="center" shrinkToFit="1"/>
    </xf>
    <xf numFmtId="0" fontId="55" fillId="0" borderId="0" xfId="0" applyFont="1"/>
    <xf numFmtId="0" fontId="9" fillId="0" borderId="3" xfId="0" applyFont="1" applyBorder="1"/>
    <xf numFmtId="0" fontId="9" fillId="0" borderId="16" xfId="0" applyFont="1" applyBorder="1" applyAlignment="1">
      <alignment horizontal="center" vertical="top" wrapText="1"/>
    </xf>
    <xf numFmtId="188" fontId="9" fillId="0" borderId="16" xfId="0" applyNumberFormat="1" applyFont="1" applyBorder="1" applyAlignment="1">
      <alignment horizontal="center" vertical="top" wrapText="1"/>
    </xf>
    <xf numFmtId="0" fontId="9" fillId="0" borderId="16" xfId="0" applyFont="1" applyBorder="1"/>
    <xf numFmtId="0" fontId="60" fillId="0" borderId="0" xfId="0" applyFont="1" applyAlignment="1">
      <alignment horizontal="left"/>
    </xf>
    <xf numFmtId="0" fontId="9" fillId="0" borderId="7" xfId="0" applyFont="1" applyBorder="1" applyAlignment="1">
      <alignment horizontal="center" vertical="top" wrapText="1"/>
    </xf>
    <xf numFmtId="188" fontId="9" fillId="0" borderId="7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right" vertical="top"/>
    </xf>
    <xf numFmtId="0" fontId="9" fillId="0" borderId="36" xfId="0" applyFont="1" applyBorder="1" applyAlignment="1">
      <alignment horizontal="right"/>
    </xf>
    <xf numFmtId="0" fontId="9" fillId="0" borderId="7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188" fontId="8" fillId="0" borderId="36" xfId="2" applyNumberFormat="1" applyFont="1" applyBorder="1"/>
    <xf numFmtId="0" fontId="10" fillId="0" borderId="0" xfId="19" applyFont="1" applyBorder="1" applyAlignment="1">
      <alignment vertical="top" wrapText="1"/>
    </xf>
    <xf numFmtId="0" fontId="9" fillId="0" borderId="30" xfId="19" applyFont="1" applyBorder="1" applyAlignment="1">
      <alignment vertical="top" wrapText="1"/>
    </xf>
    <xf numFmtId="0" fontId="6" fillId="0" borderId="11" xfId="0" applyFont="1" applyFill="1" applyBorder="1"/>
    <xf numFmtId="0" fontId="9" fillId="0" borderId="11" xfId="19" applyFont="1" applyBorder="1" applyAlignment="1">
      <alignment vertical="top" wrapText="1"/>
    </xf>
    <xf numFmtId="192" fontId="8" fillId="0" borderId="11" xfId="4" applyNumberFormat="1" applyFont="1" applyBorder="1" applyAlignment="1">
      <alignment horizontal="right" vertical="top" wrapText="1"/>
    </xf>
    <xf numFmtId="188" fontId="8" fillId="0" borderId="11" xfId="2" applyNumberFormat="1" applyFont="1" applyBorder="1" applyAlignment="1">
      <alignment horizontal="right" vertical="top" wrapText="1"/>
    </xf>
    <xf numFmtId="192" fontId="8" fillId="0" borderId="11" xfId="4" applyNumberFormat="1" applyFont="1" applyBorder="1" applyAlignment="1">
      <alignment horizontal="center" vertical="top" wrapText="1"/>
    </xf>
    <xf numFmtId="0" fontId="8" fillId="0" borderId="11" xfId="19" applyFont="1" applyBorder="1" applyAlignment="1">
      <alignment vertical="top" wrapText="1"/>
    </xf>
    <xf numFmtId="0" fontId="6" fillId="0" borderId="0" xfId="0" applyFont="1" applyFill="1" applyBorder="1"/>
    <xf numFmtId="0" fontId="9" fillId="0" borderId="32" xfId="19" applyFont="1" applyBorder="1" applyAlignment="1">
      <alignment horizontal="center" vertical="top" wrapText="1"/>
    </xf>
    <xf numFmtId="0" fontId="9" fillId="0" borderId="27" xfId="19" applyFont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9" fillId="0" borderId="32" xfId="19" applyFont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/>
    </xf>
    <xf numFmtId="0" fontId="9" fillId="0" borderId="9" xfId="19" applyFont="1" applyBorder="1" applyAlignment="1">
      <alignment horizontal="center" vertical="top" wrapText="1"/>
    </xf>
    <xf numFmtId="0" fontId="9" fillId="0" borderId="16" xfId="19" applyFont="1" applyBorder="1" applyAlignment="1">
      <alignment horizontal="center" vertical="top" wrapText="1"/>
    </xf>
    <xf numFmtId="0" fontId="9" fillId="0" borderId="8" xfId="19" applyFont="1" applyBorder="1" applyAlignment="1">
      <alignment horizontal="center" vertical="top" wrapText="1"/>
    </xf>
    <xf numFmtId="0" fontId="8" fillId="0" borderId="20" xfId="19" applyFont="1" applyBorder="1" applyAlignment="1">
      <alignment vertical="top" wrapText="1"/>
    </xf>
    <xf numFmtId="59" fontId="8" fillId="0" borderId="20" xfId="4" applyNumberFormat="1" applyFont="1" applyBorder="1" applyAlignment="1">
      <alignment horizontal="center" vertical="top" wrapText="1"/>
    </xf>
    <xf numFmtId="188" fontId="8" fillId="0" borderId="20" xfId="2" applyNumberFormat="1" applyFont="1" applyBorder="1" applyAlignment="1">
      <alignment horizontal="right" vertical="top" wrapText="1"/>
    </xf>
    <xf numFmtId="188" fontId="8" fillId="0" borderId="20" xfId="2" applyNumberFormat="1" applyFont="1" applyFill="1" applyBorder="1" applyAlignment="1">
      <alignment horizontal="right" vertical="top" wrapText="1"/>
    </xf>
    <xf numFmtId="0" fontId="8" fillId="0" borderId="20" xfId="19" applyFont="1" applyFill="1" applyBorder="1" applyAlignment="1">
      <alignment vertical="top" wrapText="1"/>
    </xf>
    <xf numFmtId="0" fontId="9" fillId="0" borderId="7" xfId="19" applyFont="1" applyBorder="1" applyAlignment="1">
      <alignment horizontal="center" vertical="top" wrapText="1"/>
    </xf>
    <xf numFmtId="59" fontId="8" fillId="0" borderId="7" xfId="4" applyNumberFormat="1" applyFont="1" applyBorder="1" applyAlignment="1">
      <alignment horizontal="center" vertical="top" wrapText="1"/>
    </xf>
    <xf numFmtId="59" fontId="8" fillId="0" borderId="7" xfId="2" applyNumberFormat="1" applyFont="1" applyBorder="1" applyAlignment="1">
      <alignment horizontal="right" vertical="top" wrapText="1"/>
    </xf>
    <xf numFmtId="43" fontId="8" fillId="0" borderId="7" xfId="2" applyFont="1" applyFill="1" applyBorder="1" applyAlignment="1">
      <alignment horizontal="right" vertical="top" wrapText="1"/>
    </xf>
    <xf numFmtId="59" fontId="8" fillId="0" borderId="7" xfId="19" applyNumberFormat="1" applyFont="1" applyBorder="1" applyAlignment="1">
      <alignment vertical="top" wrapText="1"/>
    </xf>
    <xf numFmtId="0" fontId="9" fillId="0" borderId="3" xfId="19" applyFont="1" applyBorder="1" applyAlignment="1">
      <alignment horizontal="center" vertical="top" wrapText="1"/>
    </xf>
    <xf numFmtId="0" fontId="9" fillId="0" borderId="3" xfId="19" applyFont="1" applyFill="1" applyBorder="1" applyAlignment="1">
      <alignment vertical="top" wrapText="1"/>
    </xf>
    <xf numFmtId="59" fontId="9" fillId="0" borderId="3" xfId="19" applyNumberFormat="1" applyFont="1" applyFill="1" applyBorder="1" applyAlignment="1">
      <alignment horizontal="center" vertical="top" wrapText="1"/>
    </xf>
    <xf numFmtId="59" fontId="9" fillId="0" borderId="3" xfId="2" applyNumberFormat="1" applyFont="1" applyFill="1" applyBorder="1" applyAlignment="1">
      <alignment horizontal="right" vertical="top" wrapText="1"/>
    </xf>
    <xf numFmtId="188" fontId="9" fillId="0" borderId="3" xfId="2" applyNumberFormat="1" applyFont="1" applyFill="1" applyBorder="1" applyAlignment="1">
      <alignment horizontal="right" vertical="top" wrapText="1"/>
    </xf>
    <xf numFmtId="59" fontId="8" fillId="0" borderId="3" xfId="19" applyNumberFormat="1" applyFont="1" applyFill="1" applyBorder="1" applyAlignment="1">
      <alignment vertical="top" wrapText="1"/>
    </xf>
    <xf numFmtId="0" fontId="18" fillId="0" borderId="3" xfId="19" applyFont="1" applyBorder="1" applyAlignment="1">
      <alignment vertical="top" wrapText="1"/>
    </xf>
    <xf numFmtId="0" fontId="60" fillId="0" borderId="0" xfId="19" applyFont="1" applyBorder="1" applyAlignment="1">
      <alignment horizontal="left" vertical="top"/>
    </xf>
    <xf numFmtId="0" fontId="8" fillId="0" borderId="8" xfId="19" applyFont="1" applyBorder="1" applyAlignment="1">
      <alignment wrapText="1"/>
    </xf>
    <xf numFmtId="0" fontId="9" fillId="0" borderId="16" xfId="19" applyFont="1" applyFill="1" applyBorder="1" applyAlignment="1">
      <alignment vertical="top" wrapText="1"/>
    </xf>
    <xf numFmtId="59" fontId="9" fillId="0" borderId="16" xfId="19" applyNumberFormat="1" applyFont="1" applyFill="1" applyBorder="1" applyAlignment="1">
      <alignment horizontal="center" vertical="top" wrapText="1"/>
    </xf>
    <xf numFmtId="59" fontId="9" fillId="0" borderId="16" xfId="2" applyNumberFormat="1" applyFont="1" applyFill="1" applyBorder="1" applyAlignment="1">
      <alignment horizontal="right" vertical="top" wrapText="1"/>
    </xf>
    <xf numFmtId="59" fontId="8" fillId="0" borderId="16" xfId="19" applyNumberFormat="1" applyFont="1" applyFill="1" applyBorder="1" applyAlignment="1">
      <alignment vertical="top" wrapText="1"/>
    </xf>
    <xf numFmtId="0" fontId="18" fillId="0" borderId="7" xfId="19" applyFont="1" applyBorder="1" applyAlignment="1">
      <alignment vertical="top" wrapText="1"/>
    </xf>
    <xf numFmtId="0" fontId="8" fillId="0" borderId="19" xfId="0" applyFont="1" applyFill="1" applyBorder="1" applyAlignment="1">
      <alignment horizontal="left" vertical="center" wrapText="1"/>
    </xf>
    <xf numFmtId="192" fontId="8" fillId="0" borderId="9" xfId="0" applyNumberFormat="1" applyFont="1" applyBorder="1"/>
    <xf numFmtId="188" fontId="9" fillId="0" borderId="31" xfId="2" applyNumberFormat="1" applyFont="1" applyBorder="1" applyAlignment="1">
      <alignment horizontal="right"/>
    </xf>
    <xf numFmtId="0" fontId="53" fillId="7" borderId="5" xfId="0" applyFont="1" applyFill="1" applyBorder="1" applyAlignment="1">
      <alignment horizontal="center" vertical="center" wrapText="1"/>
    </xf>
    <xf numFmtId="0" fontId="53" fillId="7" borderId="3" xfId="0" applyFont="1" applyFill="1" applyBorder="1" applyAlignment="1">
      <alignment horizontal="center" vertical="center"/>
    </xf>
    <xf numFmtId="188" fontId="48" fillId="0" borderId="8" xfId="2" applyNumberFormat="1" applyFont="1" applyBorder="1" applyAlignment="1">
      <alignment horizontal="center" vertical="top" wrapText="1"/>
    </xf>
    <xf numFmtId="188" fontId="48" fillId="0" borderId="19" xfId="2" applyNumberFormat="1" applyFont="1" applyBorder="1" applyAlignment="1">
      <alignment horizontal="center" vertical="top" wrapText="1"/>
    </xf>
    <xf numFmtId="0" fontId="8" fillId="0" borderId="40" xfId="0" applyFont="1" applyBorder="1" applyAlignment="1">
      <alignment horizontal="left"/>
    </xf>
    <xf numFmtId="0" fontId="8" fillId="0" borderId="52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188" fontId="8" fillId="5" borderId="16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0" fontId="8" fillId="6" borderId="3" xfId="0" applyFont="1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19" xfId="0" applyFont="1" applyFill="1" applyBorder="1"/>
    <xf numFmtId="0" fontId="50" fillId="5" borderId="37" xfId="0" applyFont="1" applyFill="1" applyBorder="1" applyAlignment="1">
      <alignment vertical="top"/>
    </xf>
    <xf numFmtId="0" fontId="50" fillId="5" borderId="17" xfId="0" applyFont="1" applyFill="1" applyBorder="1" applyAlignment="1">
      <alignment vertical="top"/>
    </xf>
    <xf numFmtId="0" fontId="50" fillId="5" borderId="41" xfId="0" applyFont="1" applyFill="1" applyBorder="1" applyAlignment="1">
      <alignment vertical="top"/>
    </xf>
    <xf numFmtId="0" fontId="6" fillId="0" borderId="24" xfId="0" applyFont="1" applyBorder="1" applyAlignment="1">
      <alignment vertical="top"/>
    </xf>
    <xf numFmtId="0" fontId="61" fillId="0" borderId="0" xfId="0" applyFont="1"/>
    <xf numFmtId="0" fontId="9" fillId="0" borderId="43" xfId="0" applyFont="1" applyBorder="1" applyAlignment="1"/>
    <xf numFmtId="0" fontId="8" fillId="0" borderId="48" xfId="0" applyFont="1" applyBorder="1" applyAlignment="1"/>
    <xf numFmtId="0" fontId="8" fillId="0" borderId="17" xfId="0" applyFont="1" applyBorder="1" applyAlignment="1"/>
    <xf numFmtId="0" fontId="8" fillId="0" borderId="45" xfId="0" applyFont="1" applyBorder="1" applyAlignment="1"/>
    <xf numFmtId="0" fontId="8" fillId="0" borderId="26" xfId="0" applyFont="1" applyBorder="1" applyAlignment="1"/>
    <xf numFmtId="0" fontId="8" fillId="0" borderId="45" xfId="0" applyFont="1" applyBorder="1" applyAlignment="1">
      <alignment vertical="top"/>
    </xf>
    <xf numFmtId="0" fontId="8" fillId="0" borderId="26" xfId="0" applyFont="1" applyBorder="1" applyAlignment="1">
      <alignment vertical="top"/>
    </xf>
    <xf numFmtId="0" fontId="8" fillId="0" borderId="41" xfId="0" applyFont="1" applyBorder="1" applyAlignment="1">
      <alignment vertical="top"/>
    </xf>
    <xf numFmtId="59" fontId="8" fillId="0" borderId="17" xfId="0" applyNumberFormat="1" applyFont="1" applyBorder="1" applyAlignment="1">
      <alignment horizontal="left"/>
    </xf>
    <xf numFmtId="0" fontId="9" fillId="0" borderId="2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188" fontId="5" fillId="0" borderId="9" xfId="0" applyNumberFormat="1" applyFont="1" applyBorder="1"/>
    <xf numFmtId="0" fontId="6" fillId="0" borderId="13" xfId="0" applyFont="1" applyBorder="1" applyAlignment="1">
      <alignment horizontal="center"/>
    </xf>
    <xf numFmtId="188" fontId="5" fillId="7" borderId="5" xfId="2" applyNumberFormat="1" applyFont="1" applyFill="1" applyBorder="1" applyAlignment="1">
      <alignment horizontal="center"/>
    </xf>
    <xf numFmtId="0" fontId="5" fillId="7" borderId="0" xfId="0" applyFont="1" applyFill="1" applyBorder="1" applyAlignment="1">
      <alignment vertical="center"/>
    </xf>
    <xf numFmtId="0" fontId="5" fillId="7" borderId="44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188" fontId="6" fillId="0" borderId="0" xfId="2" applyNumberFormat="1" applyFont="1"/>
    <xf numFmtId="0" fontId="6" fillId="0" borderId="32" xfId="0" applyFont="1" applyBorder="1" applyAlignment="1">
      <alignment horizontal="center"/>
    </xf>
    <xf numFmtId="0" fontId="6" fillId="0" borderId="36" xfId="0" applyFont="1" applyBorder="1" applyAlignment="1">
      <alignment horizontal="right"/>
    </xf>
    <xf numFmtId="0" fontId="6" fillId="0" borderId="31" xfId="0" applyFont="1" applyBorder="1" applyAlignment="1">
      <alignment horizontal="center"/>
    </xf>
    <xf numFmtId="188" fontId="6" fillId="0" borderId="31" xfId="2" applyNumberFormat="1" applyFont="1" applyBorder="1"/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188" fontId="6" fillId="0" borderId="0" xfId="2" applyNumberFormat="1" applyFont="1" applyBorder="1"/>
    <xf numFmtId="0" fontId="6" fillId="0" borderId="6" xfId="0" applyFont="1" applyBorder="1" applyAlignment="1">
      <alignment horizontal="right"/>
    </xf>
    <xf numFmtId="188" fontId="6" fillId="0" borderId="35" xfId="2" applyNumberFormat="1" applyFont="1" applyBorder="1"/>
    <xf numFmtId="3" fontId="5" fillId="0" borderId="0" xfId="0" applyNumberFormat="1" applyFont="1" applyFill="1" applyBorder="1" applyAlignment="1"/>
    <xf numFmtId="3" fontId="6" fillId="0" borderId="0" xfId="0" applyNumberFormat="1" applyFont="1" applyBorder="1" applyAlignment="1"/>
    <xf numFmtId="188" fontId="54" fillId="0" borderId="0" xfId="2" applyNumberFormat="1" applyFont="1" applyAlignment="1">
      <alignment horizontal="left"/>
    </xf>
    <xf numFmtId="0" fontId="9" fillId="0" borderId="7" xfId="20" applyFont="1" applyBorder="1" applyAlignment="1">
      <alignment vertical="center"/>
    </xf>
    <xf numFmtId="0" fontId="8" fillId="0" borderId="37" xfId="20" applyFont="1" applyBorder="1" applyAlignment="1">
      <alignment horizontal="left" vertical="top" wrapText="1"/>
    </xf>
    <xf numFmtId="0" fontId="8" fillId="0" borderId="17" xfId="20" applyFont="1" applyBorder="1" applyAlignment="1">
      <alignment horizontal="left" vertical="top" wrapText="1"/>
    </xf>
    <xf numFmtId="0" fontId="9" fillId="0" borderId="19" xfId="20" applyFont="1" applyBorder="1" applyAlignment="1">
      <alignment horizontal="center" vertical="top" wrapText="1"/>
    </xf>
    <xf numFmtId="0" fontId="8" fillId="0" borderId="0" xfId="20" applyFont="1" applyAlignment="1">
      <alignment horizontal="left"/>
    </xf>
    <xf numFmtId="0" fontId="9" fillId="0" borderId="0" xfId="20" applyFont="1" applyAlignment="1">
      <alignment horizontal="left"/>
    </xf>
    <xf numFmtId="0" fontId="9" fillId="0" borderId="19" xfId="20" applyFont="1" applyBorder="1" applyAlignment="1">
      <alignment horizontal="left" vertical="top" wrapText="1"/>
    </xf>
    <xf numFmtId="0" fontId="9" fillId="0" borderId="30" xfId="20" applyFont="1" applyBorder="1" applyAlignment="1">
      <alignment horizontal="left" vertical="center"/>
    </xf>
    <xf numFmtId="0" fontId="9" fillId="0" borderId="22" xfId="20" applyFont="1" applyBorder="1" applyAlignment="1">
      <alignment horizontal="left" vertical="center"/>
    </xf>
    <xf numFmtId="0" fontId="8" fillId="0" borderId="22" xfId="20" applyFont="1" applyBorder="1" applyAlignment="1">
      <alignment horizontal="left"/>
    </xf>
    <xf numFmtId="0" fontId="8" fillId="0" borderId="28" xfId="20" applyFont="1" applyBorder="1" applyAlignment="1">
      <alignment horizontal="left"/>
    </xf>
    <xf numFmtId="0" fontId="9" fillId="0" borderId="36" xfId="20" applyFont="1" applyBorder="1" applyAlignment="1">
      <alignment horizontal="center" vertical="top" wrapText="1"/>
    </xf>
    <xf numFmtId="0" fontId="8" fillId="0" borderId="16" xfId="20" applyFont="1" applyBorder="1" applyAlignment="1">
      <alignment horizontal="center" vertical="center"/>
    </xf>
    <xf numFmtId="0" fontId="8" fillId="0" borderId="39" xfId="20" applyFont="1" applyBorder="1" applyAlignment="1">
      <alignment horizontal="left" vertical="top" wrapText="1"/>
    </xf>
    <xf numFmtId="188" fontId="8" fillId="0" borderId="16" xfId="20" applyNumberFormat="1" applyFont="1" applyFill="1" applyBorder="1" applyAlignment="1">
      <alignment horizontal="center" vertical="top" wrapText="1"/>
    </xf>
    <xf numFmtId="0" fontId="8" fillId="0" borderId="8" xfId="20" applyFont="1" applyBorder="1" applyAlignment="1">
      <alignment horizontal="center" vertical="top" wrapText="1"/>
    </xf>
    <xf numFmtId="0" fontId="8" fillId="0" borderId="18" xfId="20" applyFont="1" applyBorder="1" applyAlignment="1">
      <alignment horizontal="left" vertical="top" wrapText="1"/>
    </xf>
    <xf numFmtId="188" fontId="8" fillId="0" borderId="8" xfId="20" applyNumberFormat="1" applyFont="1" applyFill="1" applyBorder="1" applyAlignment="1">
      <alignment horizontal="center" vertical="top" wrapText="1"/>
    </xf>
    <xf numFmtId="0" fontId="8" fillId="0" borderId="8" xfId="20" applyFont="1" applyBorder="1" applyAlignment="1">
      <alignment horizontal="center" vertical="center"/>
    </xf>
    <xf numFmtId="0" fontId="9" fillId="0" borderId="50" xfId="20" applyFont="1" applyBorder="1" applyAlignment="1">
      <alignment horizontal="right" vertical="top" wrapText="1"/>
    </xf>
    <xf numFmtId="0" fontId="8" fillId="0" borderId="16" xfId="20" applyFont="1" applyBorder="1" applyAlignment="1">
      <alignment horizontal="right" vertical="top" wrapText="1"/>
    </xf>
    <xf numFmtId="0" fontId="8" fillId="0" borderId="8" xfId="20" applyFont="1" applyBorder="1" applyAlignment="1">
      <alignment horizontal="right" vertical="top" wrapText="1"/>
    </xf>
    <xf numFmtId="0" fontId="9" fillId="0" borderId="19" xfId="20" applyFont="1" applyBorder="1" applyAlignment="1">
      <alignment horizontal="right" vertical="top" wrapText="1"/>
    </xf>
    <xf numFmtId="0" fontId="9" fillId="0" borderId="23" xfId="20" applyFont="1" applyBorder="1" applyAlignment="1">
      <alignment horizontal="center" vertical="top" wrapText="1"/>
    </xf>
    <xf numFmtId="188" fontId="9" fillId="0" borderId="19" xfId="20" applyNumberFormat="1" applyFont="1" applyFill="1" applyBorder="1" applyAlignment="1">
      <alignment horizontal="center" vertical="top" wrapText="1"/>
    </xf>
    <xf numFmtId="0" fontId="8" fillId="0" borderId="24" xfId="20" applyFont="1" applyBorder="1" applyAlignment="1">
      <alignment horizontal="left" vertical="top" wrapText="1"/>
    </xf>
    <xf numFmtId="0" fontId="9" fillId="6" borderId="14" xfId="20" applyFont="1" applyFill="1" applyBorder="1" applyAlignment="1">
      <alignment horizontal="right" vertical="top" wrapText="1"/>
    </xf>
    <xf numFmtId="0" fontId="9" fillId="6" borderId="14" xfId="20" applyFont="1" applyFill="1" applyBorder="1" applyAlignment="1">
      <alignment horizontal="center" vertical="top" wrapText="1"/>
    </xf>
    <xf numFmtId="0" fontId="8" fillId="6" borderId="16" xfId="20" applyFont="1" applyFill="1" applyBorder="1" applyAlignment="1">
      <alignment horizontal="right" vertical="top" wrapText="1"/>
    </xf>
    <xf numFmtId="0" fontId="8" fillId="6" borderId="16" xfId="20" applyFont="1" applyFill="1" applyBorder="1" applyAlignment="1">
      <alignment horizontal="center" vertical="top" wrapText="1"/>
    </xf>
    <xf numFmtId="0" fontId="8" fillId="6" borderId="8" xfId="20" applyFont="1" applyFill="1" applyBorder="1" applyAlignment="1">
      <alignment horizontal="right" vertical="top" wrapText="1"/>
    </xf>
    <xf numFmtId="0" fontId="8" fillId="6" borderId="8" xfId="20" applyFont="1" applyFill="1" applyBorder="1" applyAlignment="1">
      <alignment horizontal="center" vertical="top" wrapText="1"/>
    </xf>
    <xf numFmtId="0" fontId="8" fillId="0" borderId="7" xfId="20" applyFont="1" applyBorder="1" applyAlignment="1">
      <alignment vertical="top"/>
    </xf>
    <xf numFmtId="0" fontId="9" fillId="0" borderId="3" xfId="20" applyFont="1" applyBorder="1" applyAlignment="1">
      <alignment horizontal="right"/>
    </xf>
    <xf numFmtId="0" fontId="8" fillId="0" borderId="7" xfId="20" applyFont="1" applyBorder="1"/>
    <xf numFmtId="188" fontId="8" fillId="0" borderId="7" xfId="3" applyNumberFormat="1" applyFont="1" applyBorder="1"/>
    <xf numFmtId="0" fontId="18" fillId="0" borderId="7" xfId="20" applyFont="1" applyBorder="1" applyAlignment="1">
      <alignment vertical="top" wrapText="1"/>
    </xf>
    <xf numFmtId="0" fontId="9" fillId="0" borderId="47" xfId="20" applyFont="1" applyBorder="1" applyAlignment="1">
      <alignment horizontal="left" vertical="center"/>
    </xf>
    <xf numFmtId="0" fontId="9" fillId="0" borderId="2" xfId="20" applyFont="1" applyBorder="1" applyAlignment="1">
      <alignment horizontal="right"/>
    </xf>
    <xf numFmtId="0" fontId="9" fillId="0" borderId="3" xfId="20" applyFont="1" applyBorder="1"/>
    <xf numFmtId="188" fontId="9" fillId="0" borderId="3" xfId="3" applyNumberFormat="1" applyFont="1" applyBorder="1"/>
    <xf numFmtId="0" fontId="9" fillId="0" borderId="45" xfId="20" applyFont="1" applyBorder="1" applyAlignment="1">
      <alignment vertical="top" wrapText="1"/>
    </xf>
    <xf numFmtId="0" fontId="9" fillId="0" borderId="6" xfId="20" applyFont="1" applyBorder="1" applyAlignment="1">
      <alignment horizontal="right"/>
    </xf>
    <xf numFmtId="0" fontId="9" fillId="0" borderId="35" xfId="20" applyFont="1" applyBorder="1" applyAlignment="1">
      <alignment horizontal="right"/>
    </xf>
    <xf numFmtId="0" fontId="9" fillId="0" borderId="6" xfId="20" applyFont="1" applyBorder="1"/>
    <xf numFmtId="188" fontId="9" fillId="0" borderId="6" xfId="3" applyNumberFormat="1" applyFont="1" applyBorder="1"/>
    <xf numFmtId="0" fontId="9" fillId="0" borderId="46" xfId="20" applyFont="1" applyBorder="1" applyAlignment="1">
      <alignment vertical="top" wrapText="1"/>
    </xf>
    <xf numFmtId="0" fontId="9" fillId="0" borderId="9" xfId="20" applyFont="1" applyBorder="1" applyAlignment="1">
      <alignment horizontal="right" vertical="top" wrapText="1"/>
    </xf>
    <xf numFmtId="0" fontId="9" fillId="0" borderId="9" xfId="20" applyFont="1" applyBorder="1" applyAlignment="1">
      <alignment horizontal="center" vertical="top" wrapText="1"/>
    </xf>
    <xf numFmtId="188" fontId="9" fillId="0" borderId="9" xfId="20" applyNumberFormat="1" applyFont="1" applyFill="1" applyBorder="1" applyAlignment="1">
      <alignment horizontal="center" vertical="top" wrapText="1"/>
    </xf>
    <xf numFmtId="0" fontId="8" fillId="0" borderId="34" xfId="20" applyFont="1" applyBorder="1" applyAlignment="1">
      <alignment horizontal="left" vertical="top" wrapText="1"/>
    </xf>
    <xf numFmtId="0" fontId="9" fillId="0" borderId="32" xfId="20" applyFont="1" applyBorder="1" applyAlignment="1">
      <alignment vertical="top" wrapText="1"/>
    </xf>
    <xf numFmtId="0" fontId="9" fillId="0" borderId="13" xfId="20" applyFont="1" applyBorder="1" applyAlignment="1">
      <alignment horizontal="center" vertical="center"/>
    </xf>
    <xf numFmtId="0" fontId="9" fillId="0" borderId="9" xfId="20" applyFont="1" applyBorder="1" applyAlignment="1">
      <alignment vertical="top" wrapText="1"/>
    </xf>
    <xf numFmtId="0" fontId="9" fillId="0" borderId="6" xfId="20" applyFont="1" applyBorder="1" applyAlignment="1">
      <alignment vertical="center"/>
    </xf>
    <xf numFmtId="0" fontId="9" fillId="0" borderId="3" xfId="20" applyFont="1" applyBorder="1" applyAlignment="1">
      <alignment vertical="center"/>
    </xf>
    <xf numFmtId="0" fontId="9" fillId="0" borderId="47" xfId="20" applyFont="1" applyBorder="1" applyAlignment="1">
      <alignment horizontal="center" vertical="center"/>
    </xf>
    <xf numFmtId="0" fontId="9" fillId="0" borderId="3" xfId="20" applyFont="1" applyBorder="1" applyAlignment="1">
      <alignment horizontal="center"/>
    </xf>
    <xf numFmtId="0" fontId="8" fillId="0" borderId="18" xfId="20" applyFont="1" applyBorder="1" applyAlignment="1">
      <alignment vertical="top" wrapText="1"/>
    </xf>
    <xf numFmtId="0" fontId="8" fillId="0" borderId="17" xfId="20" applyFont="1" applyBorder="1" applyAlignment="1">
      <alignment vertical="top" wrapText="1"/>
    </xf>
    <xf numFmtId="0" fontId="8" fillId="0" borderId="23" xfId="20" applyFont="1" applyBorder="1" applyAlignment="1">
      <alignment vertical="top" wrapText="1"/>
    </xf>
    <xf numFmtId="0" fontId="8" fillId="0" borderId="24" xfId="20" applyFont="1" applyBorder="1" applyAlignment="1">
      <alignment vertical="top" wrapText="1"/>
    </xf>
    <xf numFmtId="0" fontId="8" fillId="0" borderId="22" xfId="20" applyFont="1" applyBorder="1"/>
    <xf numFmtId="0" fontId="8" fillId="0" borderId="28" xfId="20" applyFont="1" applyBorder="1"/>
    <xf numFmtId="0" fontId="9" fillId="0" borderId="2" xfId="0" applyFont="1" applyBorder="1" applyAlignment="1">
      <alignment horizontal="right"/>
    </xf>
    <xf numFmtId="0" fontId="8" fillId="0" borderId="39" xfId="0" applyFont="1" applyBorder="1" applyAlignment="1"/>
    <xf numFmtId="0" fontId="8" fillId="0" borderId="54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vertical="top" wrapText="1"/>
    </xf>
    <xf numFmtId="0" fontId="8" fillId="0" borderId="23" xfId="0" applyFont="1" applyBorder="1" applyAlignment="1">
      <alignment horizontal="left"/>
    </xf>
    <xf numFmtId="0" fontId="8" fillId="0" borderId="35" xfId="0" applyFont="1" applyBorder="1" applyAlignment="1"/>
    <xf numFmtId="0" fontId="8" fillId="0" borderId="3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5" fillId="7" borderId="35" xfId="0" applyFont="1" applyFill="1" applyBorder="1" applyAlignment="1">
      <alignment horizontal="center" vertical="top"/>
    </xf>
    <xf numFmtId="0" fontId="8" fillId="0" borderId="5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6" xfId="20" applyFont="1" applyBorder="1" applyAlignment="1">
      <alignment horizontal="left" vertical="top" wrapText="1"/>
    </xf>
    <xf numFmtId="0" fontId="8" fillId="0" borderId="8" xfId="20" applyFont="1" applyBorder="1" applyAlignment="1">
      <alignment horizontal="left" vertical="top" wrapText="1"/>
    </xf>
    <xf numFmtId="0" fontId="9" fillId="7" borderId="3" xfId="20" applyFont="1" applyFill="1" applyBorder="1" applyAlignment="1">
      <alignment horizontal="center" vertical="center" wrapText="1"/>
    </xf>
    <xf numFmtId="0" fontId="8" fillId="0" borderId="33" xfId="20" applyFont="1" applyBorder="1" applyAlignment="1">
      <alignment horizontal="left"/>
    </xf>
    <xf numFmtId="0" fontId="8" fillId="0" borderId="33" xfId="20" applyFont="1" applyBorder="1"/>
    <xf numFmtId="0" fontId="8" fillId="0" borderId="20" xfId="20" applyFont="1" applyBorder="1" applyAlignment="1">
      <alignment vertical="top" wrapText="1"/>
    </xf>
    <xf numFmtId="0" fontId="8" fillId="0" borderId="29" xfId="20" applyFont="1" applyBorder="1" applyAlignment="1">
      <alignment vertical="top" wrapText="1"/>
    </xf>
    <xf numFmtId="0" fontId="8" fillId="0" borderId="20" xfId="20" applyFont="1" applyBorder="1"/>
    <xf numFmtId="0" fontId="8" fillId="0" borderId="41" xfId="20" applyFont="1" applyBorder="1" applyAlignment="1">
      <alignment vertical="top" wrapText="1"/>
    </xf>
    <xf numFmtId="0" fontId="6" fillId="0" borderId="7" xfId="0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3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3" fontId="6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5" fontId="6" fillId="0" borderId="8" xfId="0" applyNumberFormat="1" applyFont="1" applyBorder="1" applyAlignment="1">
      <alignment horizontal="center" vertical="center" shrinkToFit="1"/>
    </xf>
    <xf numFmtId="15" fontId="6" fillId="0" borderId="8" xfId="0" applyNumberFormat="1" applyFont="1" applyBorder="1" applyAlignment="1">
      <alignment horizontal="left" vertical="center"/>
    </xf>
    <xf numFmtId="17" fontId="6" fillId="0" borderId="8" xfId="0" applyNumberFormat="1" applyFont="1" applyBorder="1" applyAlignment="1">
      <alignment horizontal="center" vertical="center" shrinkToFit="1"/>
    </xf>
    <xf numFmtId="17" fontId="6" fillId="0" borderId="8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3" fontId="6" fillId="0" borderId="19" xfId="0" applyNumberFormat="1" applyFont="1" applyBorder="1" applyAlignment="1">
      <alignment horizontal="center" vertical="center" shrinkToFit="1"/>
    </xf>
    <xf numFmtId="0" fontId="9" fillId="7" borderId="6" xfId="0" applyFont="1" applyFill="1" applyBorder="1" applyAlignment="1">
      <alignment horizontal="center" vertical="center" wrapText="1"/>
    </xf>
    <xf numFmtId="0" fontId="49" fillId="7" borderId="5" xfId="0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wrapText="1"/>
    </xf>
    <xf numFmtId="0" fontId="5" fillId="7" borderId="44" xfId="0" applyFont="1" applyFill="1" applyBorder="1" applyAlignment="1">
      <alignment horizontal="center" vertical="top" wrapText="1"/>
    </xf>
    <xf numFmtId="0" fontId="9" fillId="7" borderId="3" xfId="20" applyFont="1" applyFill="1" applyBorder="1" applyAlignment="1">
      <alignment horizontal="center" vertical="center" wrapText="1"/>
    </xf>
    <xf numFmtId="0" fontId="9" fillId="7" borderId="10" xfId="19" applyFont="1" applyFill="1" applyBorder="1" applyAlignment="1">
      <alignment horizontal="center" vertical="center" wrapText="1"/>
    </xf>
    <xf numFmtId="190" fontId="9" fillId="7" borderId="5" xfId="19" applyNumberFormat="1" applyFont="1" applyFill="1" applyBorder="1" applyAlignment="1">
      <alignment horizontal="center" vertical="center" wrapText="1"/>
    </xf>
    <xf numFmtId="0" fontId="34" fillId="7" borderId="36" xfId="0" applyFont="1" applyFill="1" applyBorder="1" applyAlignment="1">
      <alignment horizontal="center" vertical="center" wrapText="1"/>
    </xf>
    <xf numFmtId="0" fontId="8" fillId="0" borderId="0" xfId="10" applyFont="1"/>
    <xf numFmtId="0" fontId="8" fillId="0" borderId="0" xfId="10" applyFont="1" applyAlignment="1">
      <alignment horizontal="left"/>
    </xf>
    <xf numFmtId="0" fontId="8" fillId="0" borderId="0" xfId="10" applyFont="1" applyAlignment="1">
      <alignment horizontal="right"/>
    </xf>
    <xf numFmtId="0" fontId="8" fillId="0" borderId="0" xfId="10" applyFont="1" applyAlignment="1">
      <alignment horizontal="left" indent="1"/>
    </xf>
    <xf numFmtId="0" fontId="8" fillId="0" borderId="12" xfId="10" applyFont="1" applyBorder="1" applyAlignment="1"/>
    <xf numFmtId="0" fontId="8" fillId="0" borderId="0" xfId="10" applyFont="1" applyBorder="1"/>
    <xf numFmtId="0" fontId="8" fillId="0" borderId="44" xfId="10" applyFont="1" applyBorder="1"/>
    <xf numFmtId="0" fontId="8" fillId="0" borderId="13" xfId="10" applyFont="1" applyBorder="1" applyAlignment="1"/>
    <xf numFmtId="0" fontId="8" fillId="0" borderId="35" xfId="10" applyFont="1" applyBorder="1"/>
    <xf numFmtId="0" fontId="8" fillId="0" borderId="46" xfId="10" applyFont="1" applyBorder="1"/>
    <xf numFmtId="0" fontId="8" fillId="0" borderId="0" xfId="10" applyFont="1" applyAlignment="1">
      <alignment horizontal="center"/>
    </xf>
    <xf numFmtId="0" fontId="8" fillId="0" borderId="25" xfId="10" applyFont="1" applyBorder="1"/>
    <xf numFmtId="0" fontId="9" fillId="0" borderId="47" xfId="10" applyFont="1" applyBorder="1" applyAlignment="1">
      <alignment horizontal="centerContinuous"/>
    </xf>
    <xf numFmtId="0" fontId="9" fillId="0" borderId="45" xfId="10" applyFont="1" applyBorder="1" applyAlignment="1">
      <alignment horizontal="centerContinuous"/>
    </xf>
    <xf numFmtId="0" fontId="8" fillId="0" borderId="45" xfId="10" applyFont="1" applyBorder="1" applyAlignment="1">
      <alignment horizontal="centerContinuous"/>
    </xf>
    <xf numFmtId="0" fontId="8" fillId="0" borderId="0" xfId="0" applyFont="1" applyBorder="1" applyAlignment="1">
      <alignment horizontal="left"/>
    </xf>
    <xf numFmtId="0" fontId="8" fillId="0" borderId="0" xfId="10" applyFont="1" applyAlignment="1">
      <alignment horizontal="left" indent="10"/>
    </xf>
    <xf numFmtId="0" fontId="49" fillId="0" borderId="3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49" fillId="7" borderId="12" xfId="0" applyFont="1" applyFill="1" applyBorder="1" applyAlignment="1">
      <alignment horizontal="center" vertical="center" shrinkToFit="1"/>
    </xf>
    <xf numFmtId="0" fontId="49" fillId="7" borderId="0" xfId="0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49" fillId="7" borderId="4" xfId="0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wrapText="1"/>
    </xf>
    <xf numFmtId="0" fontId="5" fillId="7" borderId="55" xfId="0" applyFont="1" applyFill="1" applyBorder="1" applyAlignment="1">
      <alignment horizontal="center" wrapText="1"/>
    </xf>
    <xf numFmtId="0" fontId="5" fillId="7" borderId="44" xfId="0" applyFont="1" applyFill="1" applyBorder="1" applyAlignment="1">
      <alignment horizontal="center" vertical="top" wrapText="1"/>
    </xf>
    <xf numFmtId="0" fontId="9" fillId="7" borderId="3" xfId="2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5" fillId="7" borderId="46" xfId="0" applyFont="1" applyFill="1" applyBorder="1" applyAlignment="1">
      <alignment horizontal="center" vertical="top" wrapText="1"/>
    </xf>
    <xf numFmtId="0" fontId="9" fillId="0" borderId="48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1" fontId="8" fillId="0" borderId="15" xfId="0" applyNumberFormat="1" applyFont="1" applyBorder="1" applyAlignment="1">
      <alignment horizontal="center"/>
    </xf>
    <xf numFmtId="0" fontId="8" fillId="0" borderId="19" xfId="0" applyFont="1" applyBorder="1" applyAlignment="1"/>
    <xf numFmtId="59" fontId="8" fillId="0" borderId="24" xfId="0" applyNumberFormat="1" applyFont="1" applyBorder="1" applyAlignment="1">
      <alignment horizontal="left"/>
    </xf>
    <xf numFmtId="59" fontId="8" fillId="0" borderId="19" xfId="0" applyNumberFormat="1" applyFont="1" applyBorder="1" applyAlignment="1">
      <alignment horizontal="left"/>
    </xf>
    <xf numFmtId="1" fontId="8" fillId="0" borderId="19" xfId="0" applyNumberFormat="1" applyFont="1" applyBorder="1" applyAlignment="1">
      <alignment horizont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188" fontId="5" fillId="7" borderId="11" xfId="14" applyNumberFormat="1" applyFont="1" applyFill="1" applyBorder="1" applyAlignment="1">
      <alignment horizontal="center" vertical="center" wrapText="1"/>
    </xf>
    <xf numFmtId="188" fontId="5" fillId="7" borderId="0" xfId="14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top" wrapText="1"/>
    </xf>
    <xf numFmtId="0" fontId="9" fillId="0" borderId="45" xfId="10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49" fontId="50" fillId="0" borderId="9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94" fontId="6" fillId="0" borderId="7" xfId="2" applyNumberFormat="1" applyFont="1" applyBorder="1" applyAlignment="1">
      <alignment vertical="top" wrapText="1"/>
    </xf>
    <xf numFmtId="194" fontId="6" fillId="0" borderId="17" xfId="0" applyNumberFormat="1" applyFont="1" applyBorder="1"/>
    <xf numFmtId="194" fontId="6" fillId="0" borderId="8" xfId="0" applyNumberFormat="1" applyFont="1" applyBorder="1"/>
    <xf numFmtId="0" fontId="6" fillId="0" borderId="28" xfId="0" applyFont="1" applyBorder="1"/>
    <xf numFmtId="194" fontId="6" fillId="0" borderId="41" xfId="0" applyNumberFormat="1" applyFont="1" applyBorder="1"/>
    <xf numFmtId="194" fontId="6" fillId="0" borderId="20" xfId="0" applyNumberFormat="1" applyFont="1" applyBorder="1"/>
    <xf numFmtId="0" fontId="6" fillId="0" borderId="30" xfId="0" applyFont="1" applyBorder="1"/>
    <xf numFmtId="0" fontId="5" fillId="7" borderId="32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194" fontId="5" fillId="7" borderId="34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194" fontId="5" fillId="0" borderId="48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9" borderId="52" xfId="0" applyFont="1" applyFill="1" applyBorder="1"/>
    <xf numFmtId="0" fontId="5" fillId="9" borderId="42" xfId="0" applyFont="1" applyFill="1" applyBorder="1" applyAlignment="1">
      <alignment horizontal="center" vertical="center" wrapText="1"/>
    </xf>
    <xf numFmtId="188" fontId="6" fillId="9" borderId="40" xfId="2" applyNumberFormat="1" applyFont="1" applyFill="1" applyBorder="1" applyAlignment="1">
      <alignment horizontal="right" vertical="center"/>
    </xf>
    <xf numFmtId="0" fontId="6" fillId="9" borderId="40" xfId="0" applyFont="1" applyFill="1" applyBorder="1" applyAlignment="1">
      <alignment horizontal="center" vertical="center"/>
    </xf>
    <xf numFmtId="188" fontId="6" fillId="0" borderId="7" xfId="2" applyNumberFormat="1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5" fillId="9" borderId="47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 wrapText="1"/>
    </xf>
    <xf numFmtId="188" fontId="5" fillId="9" borderId="3" xfId="2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left"/>
    </xf>
    <xf numFmtId="0" fontId="6" fillId="0" borderId="35" xfId="0" applyFont="1" applyBorder="1" applyAlignment="1">
      <alignment vertical="center"/>
    </xf>
    <xf numFmtId="188" fontId="6" fillId="0" borderId="6" xfId="2" applyNumberFormat="1" applyFont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left"/>
    </xf>
    <xf numFmtId="0" fontId="6" fillId="0" borderId="54" xfId="0" applyFont="1" applyFill="1" applyBorder="1" applyAlignment="1">
      <alignment horizontal="center" vertical="center"/>
    </xf>
    <xf numFmtId="188" fontId="6" fillId="0" borderId="15" xfId="2" applyNumberFormat="1" applyFont="1" applyBorder="1" applyAlignment="1">
      <alignment vertical="center"/>
    </xf>
    <xf numFmtId="0" fontId="6" fillId="0" borderId="28" xfId="0" applyFont="1" applyBorder="1" applyAlignment="1">
      <alignment vertical="top" wrapText="1"/>
    </xf>
    <xf numFmtId="188" fontId="6" fillId="0" borderId="19" xfId="2" applyNumberFormat="1" applyFont="1" applyBorder="1" applyAlignment="1">
      <alignment vertical="top" wrapText="1"/>
    </xf>
    <xf numFmtId="0" fontId="6" fillId="0" borderId="19" xfId="0" applyFont="1" applyBorder="1" applyAlignment="1">
      <alignment horizontal="center" vertical="top" shrinkToFit="1"/>
    </xf>
    <xf numFmtId="0" fontId="6" fillId="0" borderId="8" xfId="0" applyFont="1" applyFill="1" applyBorder="1" applyAlignment="1">
      <alignment horizontal="center" vertical="center" shrinkToFit="1"/>
    </xf>
    <xf numFmtId="0" fontId="5" fillId="9" borderId="3" xfId="0" applyFont="1" applyFill="1" applyBorder="1" applyAlignment="1">
      <alignment horizontal="center" vertical="center" shrinkToFit="1"/>
    </xf>
    <xf numFmtId="0" fontId="62" fillId="0" borderId="0" xfId="0" applyFont="1"/>
    <xf numFmtId="0" fontId="49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0" fontId="9" fillId="0" borderId="36" xfId="0" applyFont="1" applyBorder="1" applyAlignment="1">
      <alignment horizontal="center"/>
    </xf>
    <xf numFmtId="0" fontId="5" fillId="7" borderId="56" xfId="0" applyFont="1" applyFill="1" applyBorder="1" applyAlignment="1">
      <alignment horizontal="center" wrapText="1"/>
    </xf>
    <xf numFmtId="0" fontId="5" fillId="7" borderId="57" xfId="0" applyFont="1" applyFill="1" applyBorder="1" applyAlignment="1">
      <alignment horizontal="center" vertical="top" wrapText="1"/>
    </xf>
    <xf numFmtId="0" fontId="9" fillId="0" borderId="58" xfId="0" applyFont="1" applyBorder="1" applyAlignment="1">
      <alignment horizontal="right"/>
    </xf>
    <xf numFmtId="0" fontId="5" fillId="7" borderId="29" xfId="0" applyFont="1" applyFill="1" applyBorder="1" applyAlignment="1">
      <alignment horizontal="center" wrapText="1"/>
    </xf>
    <xf numFmtId="0" fontId="5" fillId="7" borderId="25" xfId="0" applyFont="1" applyFill="1" applyBorder="1" applyAlignment="1">
      <alignment horizontal="center" vertical="top"/>
    </xf>
    <xf numFmtId="0" fontId="9" fillId="7" borderId="15" xfId="0" applyFont="1" applyFill="1" applyBorder="1" applyAlignment="1">
      <alignment horizontal="center" vertical="top" wrapText="1"/>
    </xf>
    <xf numFmtId="0" fontId="9" fillId="0" borderId="58" xfId="0" applyFont="1" applyBorder="1" applyAlignment="1">
      <alignment horizontal="center"/>
    </xf>
    <xf numFmtId="0" fontId="5" fillId="7" borderId="26" xfId="0" applyFont="1" applyFill="1" applyBorder="1" applyAlignment="1">
      <alignment horizontal="center" vertical="top" wrapText="1"/>
    </xf>
    <xf numFmtId="43" fontId="5" fillId="2" borderId="0" xfId="2" applyFont="1" applyFill="1" applyAlignment="1">
      <alignment horizontal="right" vertical="center" shrinkToFit="1"/>
    </xf>
    <xf numFmtId="188" fontId="5" fillId="3" borderId="46" xfId="14" applyNumberFormat="1" applyFont="1" applyFill="1" applyBorder="1" applyAlignment="1">
      <alignment horizontal="center" vertical="center" wrapText="1"/>
    </xf>
    <xf numFmtId="188" fontId="5" fillId="3" borderId="35" xfId="14" applyNumberFormat="1" applyFont="1" applyFill="1" applyBorder="1" applyAlignment="1">
      <alignment horizontal="center" vertical="center" wrapText="1"/>
    </xf>
    <xf numFmtId="188" fontId="5" fillId="3" borderId="3" xfId="14" applyNumberFormat="1" applyFont="1" applyFill="1" applyBorder="1" applyAlignment="1">
      <alignment horizontal="center" vertical="center" wrapText="1"/>
    </xf>
    <xf numFmtId="0" fontId="6" fillId="0" borderId="7" xfId="14" applyNumberFormat="1" applyFont="1" applyBorder="1" applyAlignment="1">
      <alignment horizontal="center" vertical="center" wrapText="1"/>
    </xf>
    <xf numFmtId="188" fontId="6" fillId="0" borderId="26" xfId="14" applyNumberFormat="1" applyFont="1" applyBorder="1" applyAlignment="1">
      <alignment vertical="center" wrapText="1"/>
    </xf>
    <xf numFmtId="188" fontId="43" fillId="0" borderId="26" xfId="14" applyNumberFormat="1" applyFont="1" applyBorder="1" applyAlignment="1">
      <alignment wrapText="1"/>
    </xf>
    <xf numFmtId="188" fontId="6" fillId="0" borderId="25" xfId="14" applyNumberFormat="1" applyFont="1" applyBorder="1" applyAlignment="1">
      <alignment wrapText="1"/>
    </xf>
    <xf numFmtId="188" fontId="50" fillId="0" borderId="26" xfId="14" applyNumberFormat="1" applyFont="1" applyBorder="1" applyAlignment="1">
      <alignment vertical="center" wrapText="1"/>
    </xf>
    <xf numFmtId="0" fontId="6" fillId="0" borderId="8" xfId="14" applyNumberFormat="1" applyFont="1" applyBorder="1" applyAlignment="1">
      <alignment horizontal="center" vertical="center" wrapText="1"/>
    </xf>
    <xf numFmtId="188" fontId="6" fillId="0" borderId="17" xfId="14" applyNumberFormat="1" applyFont="1" applyBorder="1" applyAlignment="1">
      <alignment vertical="center" wrapText="1"/>
    </xf>
    <xf numFmtId="188" fontId="43" fillId="0" borderId="17" xfId="14" applyNumberFormat="1" applyFont="1" applyBorder="1" applyAlignment="1">
      <alignment wrapText="1"/>
    </xf>
    <xf numFmtId="188" fontId="6" fillId="0" borderId="8" xfId="14" applyNumberFormat="1" applyFont="1" applyBorder="1" applyAlignment="1">
      <alignment vertical="center" wrapText="1"/>
    </xf>
    <xf numFmtId="188" fontId="50" fillId="0" borderId="17" xfId="14" applyNumberFormat="1" applyFont="1" applyBorder="1" applyAlignment="1">
      <alignment vertical="center" wrapText="1"/>
    </xf>
    <xf numFmtId="188" fontId="32" fillId="0" borderId="26" xfId="14" applyNumberFormat="1" applyFont="1" applyBorder="1" applyAlignment="1">
      <alignment vertical="center" wrapText="1"/>
    </xf>
    <xf numFmtId="188" fontId="32" fillId="0" borderId="24" xfId="14" applyNumberFormat="1" applyFont="1" applyBorder="1" applyAlignment="1">
      <alignment vertical="center"/>
    </xf>
    <xf numFmtId="188" fontId="5" fillId="6" borderId="3" xfId="14" applyNumberFormat="1" applyFont="1" applyFill="1" applyBorder="1" applyAlignment="1">
      <alignment vertical="center"/>
    </xf>
    <xf numFmtId="188" fontId="5" fillId="5" borderId="3" xfId="14" applyNumberFormat="1" applyFont="1" applyFill="1" applyBorder="1" applyAlignment="1">
      <alignment vertical="center"/>
    </xf>
    <xf numFmtId="188" fontId="5" fillId="0" borderId="3" xfId="14" applyNumberFormat="1" applyFont="1" applyBorder="1" applyAlignment="1">
      <alignment vertical="center"/>
    </xf>
    <xf numFmtId="188" fontId="5" fillId="0" borderId="45" xfId="14" applyNumberFormat="1" applyFont="1" applyBorder="1" applyAlignment="1">
      <alignment vertical="center"/>
    </xf>
    <xf numFmtId="188" fontId="5" fillId="0" borderId="0" xfId="14" applyNumberFormat="1" applyFont="1" applyBorder="1" applyAlignment="1">
      <alignment horizontal="right" vertical="center"/>
    </xf>
    <xf numFmtId="188" fontId="50" fillId="0" borderId="0" xfId="14" applyNumberFormat="1" applyFont="1" applyBorder="1" applyAlignment="1">
      <alignment vertical="center"/>
    </xf>
    <xf numFmtId="188" fontId="5" fillId="0" borderId="0" xfId="14" applyNumberFormat="1" applyFont="1" applyBorder="1" applyAlignment="1">
      <alignment vertical="center"/>
    </xf>
    <xf numFmtId="188" fontId="6" fillId="0" borderId="26" xfId="14" applyNumberFormat="1" applyFont="1" applyBorder="1" applyAlignment="1">
      <alignment horizontal="left" vertical="center" wrapText="1"/>
    </xf>
    <xf numFmtId="0" fontId="5" fillId="10" borderId="55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43" fontId="5" fillId="10" borderId="5" xfId="2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/>
    </xf>
    <xf numFmtId="43" fontId="5" fillId="10" borderId="5" xfId="2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/>
    </xf>
    <xf numFmtId="0" fontId="8" fillId="0" borderId="22" xfId="0" applyFont="1" applyFill="1" applyBorder="1"/>
    <xf numFmtId="0" fontId="8" fillId="0" borderId="17" xfId="0" applyFont="1" applyFill="1" applyBorder="1"/>
    <xf numFmtId="43" fontId="8" fillId="0" borderId="8" xfId="2" applyFont="1" applyFill="1" applyBorder="1" applyAlignment="1">
      <alignment horizontal="center"/>
    </xf>
    <xf numFmtId="43" fontId="8" fillId="0" borderId="8" xfId="2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3" fontId="8" fillId="0" borderId="19" xfId="2" applyFont="1" applyFill="1" applyBorder="1" applyAlignment="1">
      <alignment horizontal="center"/>
    </xf>
    <xf numFmtId="0" fontId="63" fillId="0" borderId="0" xfId="0" applyFont="1"/>
    <xf numFmtId="0" fontId="5" fillId="0" borderId="16" xfId="0" applyFont="1" applyBorder="1" applyAlignment="1">
      <alignment horizontal="center"/>
    </xf>
    <xf numFmtId="0" fontId="5" fillId="0" borderId="27" xfId="0" applyFont="1" applyBorder="1"/>
    <xf numFmtId="0" fontId="5" fillId="0" borderId="39" xfId="0" applyFont="1" applyBorder="1"/>
    <xf numFmtId="0" fontId="5" fillId="0" borderId="37" xfId="0" applyFont="1" applyBorder="1"/>
    <xf numFmtId="0" fontId="5" fillId="0" borderId="16" xfId="0" applyFont="1" applyBorder="1"/>
    <xf numFmtId="188" fontId="5" fillId="0" borderId="16" xfId="0" applyNumberFormat="1" applyFont="1" applyBorder="1"/>
    <xf numFmtId="0" fontId="50" fillId="0" borderId="18" xfId="0" applyFont="1" applyBorder="1" applyAlignment="1">
      <alignment horizontal="left"/>
    </xf>
    <xf numFmtId="0" fontId="50" fillId="0" borderId="18" xfId="0" applyFont="1" applyBorder="1" applyAlignment="1">
      <alignment horizontal="center"/>
    </xf>
    <xf numFmtId="0" fontId="50" fillId="0" borderId="17" xfId="0" applyFont="1" applyBorder="1"/>
    <xf numFmtId="188" fontId="50" fillId="0" borderId="22" xfId="14" applyNumberFormat="1" applyFont="1" applyBorder="1"/>
    <xf numFmtId="188" fontId="50" fillId="0" borderId="8" xfId="14" applyNumberFormat="1" applyFont="1" applyBorder="1" applyAlignment="1">
      <alignment horizontal="center"/>
    </xf>
    <xf numFmtId="188" fontId="50" fillId="0" borderId="8" xfId="14" applyNumberFormat="1" applyFont="1" applyBorder="1"/>
    <xf numFmtId="0" fontId="5" fillId="0" borderId="8" xfId="0" applyFont="1" applyBorder="1" applyAlignment="1">
      <alignment horizontal="center"/>
    </xf>
    <xf numFmtId="0" fontId="5" fillId="0" borderId="22" xfId="0" applyFont="1" applyBorder="1"/>
    <xf numFmtId="0" fontId="5" fillId="0" borderId="18" xfId="0" applyFont="1" applyBorder="1"/>
    <xf numFmtId="0" fontId="5" fillId="0" borderId="17" xfId="0" applyFont="1" applyBorder="1"/>
    <xf numFmtId="0" fontId="5" fillId="0" borderId="8" xfId="0" applyFont="1" applyBorder="1"/>
    <xf numFmtId="188" fontId="5" fillId="0" borderId="8" xfId="0" applyNumberFormat="1" applyFont="1" applyBorder="1"/>
    <xf numFmtId="0" fontId="6" fillId="0" borderId="19" xfId="0" applyFont="1" applyBorder="1" applyAlignment="1">
      <alignment horizontal="center"/>
    </xf>
    <xf numFmtId="0" fontId="6" fillId="0" borderId="39" xfId="0" applyFont="1" applyBorder="1"/>
    <xf numFmtId="0" fontId="8" fillId="0" borderId="0" xfId="11" applyFont="1" applyBorder="1"/>
    <xf numFmtId="191" fontId="8" fillId="0" borderId="0" xfId="11" applyNumberFormat="1" applyFont="1" applyBorder="1"/>
    <xf numFmtId="0" fontId="8" fillId="0" borderId="0" xfId="11" applyFont="1" applyAlignment="1">
      <alignment horizontal="center"/>
    </xf>
    <xf numFmtId="0" fontId="8" fillId="0" borderId="0" xfId="11" applyFont="1"/>
    <xf numFmtId="0" fontId="9" fillId="0" borderId="47" xfId="10" applyFont="1" applyBorder="1" applyAlignment="1">
      <alignment horizontal="left"/>
    </xf>
    <xf numFmtId="191" fontId="8" fillId="0" borderId="47" xfId="12" applyNumberFormat="1" applyFont="1" applyFill="1" applyBorder="1" applyAlignment="1"/>
    <xf numFmtId="0" fontId="8" fillId="0" borderId="2" xfId="12" applyFont="1" applyFill="1" applyBorder="1" applyAlignment="1">
      <alignment horizontal="center"/>
    </xf>
    <xf numFmtId="0" fontId="9" fillId="0" borderId="2" xfId="10" applyFont="1" applyBorder="1" applyAlignment="1">
      <alignment horizontal="left"/>
    </xf>
    <xf numFmtId="0" fontId="8" fillId="0" borderId="2" xfId="11" applyFont="1" applyBorder="1"/>
    <xf numFmtId="0" fontId="8" fillId="0" borderId="45" xfId="11" applyFont="1" applyBorder="1"/>
    <xf numFmtId="0" fontId="9" fillId="0" borderId="47" xfId="12" applyFont="1" applyFill="1" applyBorder="1" applyAlignment="1">
      <alignment horizontal="left"/>
    </xf>
    <xf numFmtId="0" fontId="9" fillId="0" borderId="2" xfId="12" applyFont="1" applyFill="1" applyBorder="1" applyAlignment="1">
      <alignment horizontal="left"/>
    </xf>
    <xf numFmtId="0" fontId="8" fillId="0" borderId="70" xfId="10" quotePrefix="1" applyFont="1" applyBorder="1"/>
    <xf numFmtId="0" fontId="8" fillId="0" borderId="71" xfId="10" quotePrefix="1" applyFont="1" applyBorder="1"/>
    <xf numFmtId="191" fontId="23" fillId="0" borderId="71" xfId="12" applyNumberFormat="1" applyFont="1" applyFill="1" applyBorder="1" applyAlignment="1">
      <alignment horizontal="left"/>
    </xf>
    <xf numFmtId="0" fontId="23" fillId="0" borderId="71" xfId="12" applyFont="1" applyFill="1" applyBorder="1" applyAlignment="1">
      <alignment horizontal="left"/>
    </xf>
    <xf numFmtId="0" fontId="8" fillId="0" borderId="71" xfId="11" applyFont="1" applyBorder="1" applyAlignment="1">
      <alignment horizontal="center"/>
    </xf>
    <xf numFmtId="0" fontId="8" fillId="0" borderId="71" xfId="11" applyFont="1" applyBorder="1"/>
    <xf numFmtId="0" fontId="9" fillId="0" borderId="3" xfId="10" applyFont="1" applyBorder="1"/>
    <xf numFmtId="0" fontId="8" fillId="0" borderId="72" xfId="10" quotePrefix="1" applyFont="1" applyBorder="1"/>
    <xf numFmtId="0" fontId="8" fillId="0" borderId="71" xfId="11" applyFont="1" applyBorder="1" applyAlignment="1">
      <alignment horizontal="right"/>
    </xf>
    <xf numFmtId="0" fontId="23" fillId="0" borderId="0" xfId="12" applyFont="1" applyFill="1" applyBorder="1" applyAlignment="1">
      <alignment horizontal="left" vertical="center"/>
    </xf>
    <xf numFmtId="191" fontId="23" fillId="0" borderId="0" xfId="12" applyNumberFormat="1" applyFont="1" applyFill="1" applyBorder="1" applyAlignment="1">
      <alignment horizontal="left" vertical="center"/>
    </xf>
    <xf numFmtId="0" fontId="9" fillId="0" borderId="0" xfId="11" applyFont="1" applyAlignment="1">
      <alignment horizontal="right"/>
    </xf>
    <xf numFmtId="0" fontId="37" fillId="0" borderId="5" xfId="12" applyFont="1" applyFill="1" applyBorder="1" applyAlignment="1">
      <alignment horizontal="center" vertical="center"/>
    </xf>
    <xf numFmtId="0" fontId="37" fillId="0" borderId="12" xfId="12" applyFont="1" applyFill="1" applyBorder="1" applyAlignment="1">
      <alignment horizontal="center" vertical="center"/>
    </xf>
    <xf numFmtId="0" fontId="9" fillId="0" borderId="6" xfId="11" applyFont="1" applyBorder="1" applyAlignment="1"/>
    <xf numFmtId="0" fontId="23" fillId="0" borderId="6" xfId="12" applyFont="1" applyFill="1" applyBorder="1" applyAlignment="1">
      <alignment horizontal="center" vertical="center" wrapText="1"/>
    </xf>
    <xf numFmtId="191" fontId="23" fillId="0" borderId="6" xfId="12" applyNumberFormat="1" applyFont="1" applyFill="1" applyBorder="1" applyAlignment="1">
      <alignment horizontal="center" vertical="center" wrapText="1"/>
    </xf>
    <xf numFmtId="0" fontId="23" fillId="0" borderId="59" xfId="12" applyFont="1" applyFill="1" applyBorder="1" applyAlignment="1">
      <alignment horizontal="center" vertical="center" wrapText="1"/>
    </xf>
    <xf numFmtId="0" fontId="23" fillId="0" borderId="60" xfId="12" applyFont="1" applyFill="1" applyBorder="1" applyAlignment="1">
      <alignment horizontal="center" vertical="center" wrapText="1"/>
    </xf>
    <xf numFmtId="0" fontId="46" fillId="0" borderId="59" xfId="12" applyFont="1" applyFill="1" applyBorder="1" applyAlignment="1">
      <alignment horizontal="center" vertical="center" wrapText="1"/>
    </xf>
    <xf numFmtId="0" fontId="23" fillId="0" borderId="61" xfId="12" applyFont="1" applyFill="1" applyBorder="1" applyAlignment="1">
      <alignment horizontal="center" vertical="center" wrapText="1"/>
    </xf>
    <xf numFmtId="0" fontId="46" fillId="0" borderId="60" xfId="12" applyFont="1" applyFill="1" applyBorder="1" applyAlignment="1">
      <alignment horizontal="center" vertical="center" wrapText="1"/>
    </xf>
    <xf numFmtId="0" fontId="8" fillId="0" borderId="0" xfId="11" applyFont="1" applyFill="1" applyAlignment="1">
      <alignment horizontal="center" vertical="top" wrapText="1"/>
    </xf>
    <xf numFmtId="0" fontId="37" fillId="0" borderId="12" xfId="12" applyFont="1" applyFill="1" applyBorder="1" applyAlignment="1">
      <alignment horizontal="left" vertical="center"/>
    </xf>
    <xf numFmtId="1" fontId="23" fillId="5" borderId="12" xfId="12" applyNumberFormat="1" applyFont="1" applyFill="1" applyBorder="1" applyAlignment="1">
      <alignment horizontal="center" vertical="center"/>
    </xf>
    <xf numFmtId="191" fontId="23" fillId="5" borderId="3" xfId="15" applyNumberFormat="1" applyFont="1" applyFill="1" applyBorder="1" applyAlignment="1">
      <alignment horizontal="right" vertical="center"/>
    </xf>
    <xf numFmtId="1" fontId="23" fillId="5" borderId="59" xfId="15" applyNumberFormat="1" applyFont="1" applyFill="1" applyBorder="1" applyAlignment="1">
      <alignment horizontal="right" vertical="center"/>
    </xf>
    <xf numFmtId="191" fontId="23" fillId="5" borderId="60" xfId="15" applyNumberFormat="1" applyFont="1" applyFill="1" applyBorder="1" applyAlignment="1">
      <alignment horizontal="right" vertical="center"/>
    </xf>
    <xf numFmtId="191" fontId="3" fillId="5" borderId="60" xfId="15" applyNumberFormat="1" applyFont="1" applyFill="1" applyBorder="1" applyAlignment="1">
      <alignment horizontal="right" vertical="center"/>
    </xf>
    <xf numFmtId="1" fontId="23" fillId="5" borderId="59" xfId="15" applyNumberFormat="1" applyFont="1" applyFill="1" applyBorder="1" applyAlignment="1">
      <alignment horizontal="center" vertical="center"/>
    </xf>
    <xf numFmtId="1" fontId="37" fillId="0" borderId="59" xfId="12" applyNumberFormat="1" applyFont="1" applyFill="1" applyBorder="1" applyAlignment="1">
      <alignment horizontal="center" vertical="center"/>
    </xf>
    <xf numFmtId="191" fontId="37" fillId="0" borderId="60" xfId="12" applyNumberFormat="1" applyFont="1" applyFill="1" applyBorder="1" applyAlignment="1">
      <alignment horizontal="center" vertical="center"/>
    </xf>
    <xf numFmtId="191" fontId="37" fillId="0" borderId="59" xfId="12" applyNumberFormat="1" applyFont="1" applyFill="1" applyBorder="1" applyAlignment="1">
      <alignment horizontal="center" vertical="center"/>
    </xf>
    <xf numFmtId="0" fontId="37" fillId="0" borderId="3" xfId="12" applyFont="1" applyFill="1" applyBorder="1" applyAlignment="1">
      <alignment horizontal="left" vertical="center"/>
    </xf>
    <xf numFmtId="191" fontId="23" fillId="0" borderId="3" xfId="15" applyNumberFormat="1" applyFont="1" applyFill="1" applyBorder="1" applyAlignment="1">
      <alignment horizontal="right" vertical="center"/>
    </xf>
    <xf numFmtId="1" fontId="23" fillId="0" borderId="59" xfId="15" applyNumberFormat="1" applyFont="1" applyFill="1" applyBorder="1" applyAlignment="1">
      <alignment horizontal="right" vertical="center"/>
    </xf>
    <xf numFmtId="191" fontId="23" fillId="0" borderId="60" xfId="15" applyNumberFormat="1" applyFont="1" applyFill="1" applyBorder="1" applyAlignment="1">
      <alignment horizontal="right" vertical="center"/>
    </xf>
    <xf numFmtId="1" fontId="23" fillId="0" borderId="59" xfId="15" applyNumberFormat="1" applyFont="1" applyFill="1" applyBorder="1" applyAlignment="1">
      <alignment horizontal="center" vertical="center"/>
    </xf>
    <xf numFmtId="191" fontId="23" fillId="0" borderId="3" xfId="15" applyNumberFormat="1" applyFont="1" applyFill="1" applyBorder="1" applyAlignment="1">
      <alignment horizontal="left" vertical="center" indent="1"/>
    </xf>
    <xf numFmtId="191" fontId="8" fillId="2" borderId="62" xfId="11" applyNumberFormat="1" applyFont="1" applyFill="1" applyBorder="1"/>
    <xf numFmtId="191" fontId="23" fillId="0" borderId="59" xfId="15" applyNumberFormat="1" applyFont="1" applyFill="1" applyBorder="1" applyAlignment="1">
      <alignment horizontal="right" vertical="center"/>
    </xf>
    <xf numFmtId="191" fontId="23" fillId="0" borderId="61" xfId="15" applyNumberFormat="1" applyFont="1" applyFill="1" applyBorder="1" applyAlignment="1">
      <alignment horizontal="right" vertical="center"/>
    </xf>
    <xf numFmtId="0" fontId="47" fillId="0" borderId="3" xfId="12" applyFont="1" applyFill="1" applyBorder="1" applyAlignment="1">
      <alignment horizontal="left" vertical="center" wrapText="1"/>
    </xf>
    <xf numFmtId="1" fontId="23" fillId="0" borderId="12" xfId="12" applyNumberFormat="1" applyFont="1" applyFill="1" applyBorder="1" applyAlignment="1">
      <alignment horizontal="left"/>
    </xf>
    <xf numFmtId="191" fontId="23" fillId="0" borderId="3" xfId="15" applyNumberFormat="1" applyFont="1" applyFill="1" applyBorder="1" applyAlignment="1">
      <alignment horizontal="right"/>
    </xf>
    <xf numFmtId="1" fontId="23" fillId="0" borderId="59" xfId="15" applyNumberFormat="1" applyFont="1" applyFill="1" applyBorder="1" applyAlignment="1">
      <alignment horizontal="right"/>
    </xf>
    <xf numFmtId="191" fontId="23" fillId="0" borderId="60" xfId="15" applyNumberFormat="1" applyFont="1" applyFill="1" applyBorder="1" applyAlignment="1">
      <alignment horizontal="right"/>
    </xf>
    <xf numFmtId="1" fontId="23" fillId="0" borderId="59" xfId="15" applyNumberFormat="1" applyFont="1" applyFill="1" applyBorder="1" applyAlignment="1">
      <alignment horizontal="center"/>
    </xf>
    <xf numFmtId="191" fontId="23" fillId="0" borderId="59" xfId="15" applyNumberFormat="1" applyFont="1" applyFill="1" applyBorder="1" applyAlignment="1">
      <alignment horizontal="right"/>
    </xf>
    <xf numFmtId="191" fontId="23" fillId="0" borderId="61" xfId="15" applyNumberFormat="1" applyFont="1" applyFill="1" applyBorder="1" applyAlignment="1">
      <alignment horizontal="right"/>
    </xf>
    <xf numFmtId="0" fontId="45" fillId="0" borderId="73" xfId="12" applyFont="1" applyFill="1" applyBorder="1" applyAlignment="1">
      <alignment horizontal="left" vertical="center" wrapText="1"/>
    </xf>
    <xf numFmtId="1" fontId="23" fillId="4" borderId="73" xfId="12" applyNumberFormat="1" applyFont="1" applyFill="1" applyBorder="1" applyAlignment="1">
      <alignment horizontal="left" vertical="center"/>
    </xf>
    <xf numFmtId="191" fontId="23" fillId="4" borderId="73" xfId="15" applyNumberFormat="1" applyFont="1" applyFill="1" applyBorder="1" applyAlignment="1">
      <alignment horizontal="right" vertical="center"/>
    </xf>
    <xf numFmtId="1" fontId="23" fillId="4" borderId="74" xfId="12" applyNumberFormat="1" applyFont="1" applyFill="1" applyBorder="1" applyAlignment="1">
      <alignment horizontal="left" vertical="center"/>
    </xf>
    <xf numFmtId="191" fontId="23" fillId="4" borderId="75" xfId="15" applyNumberFormat="1" applyFont="1" applyFill="1" applyBorder="1" applyAlignment="1">
      <alignment horizontal="right" vertical="center"/>
    </xf>
    <xf numFmtId="1" fontId="23" fillId="4" borderId="74" xfId="12" applyNumberFormat="1" applyFont="1" applyFill="1" applyBorder="1" applyAlignment="1">
      <alignment horizontal="center" vertical="center"/>
    </xf>
    <xf numFmtId="191" fontId="8" fillId="2" borderId="73" xfId="11" applyNumberFormat="1" applyFont="1" applyFill="1" applyBorder="1"/>
    <xf numFmtId="191" fontId="8" fillId="2" borderId="75" xfId="11" applyNumberFormat="1" applyFont="1" applyFill="1" applyBorder="1"/>
    <xf numFmtId="191" fontId="23" fillId="4" borderId="74" xfId="12" applyNumberFormat="1" applyFont="1" applyFill="1" applyBorder="1" applyAlignment="1">
      <alignment horizontal="left" vertical="center"/>
    </xf>
    <xf numFmtId="191" fontId="23" fillId="4" borderId="76" xfId="12" applyNumberFormat="1" applyFont="1" applyFill="1" applyBorder="1" applyAlignment="1">
      <alignment horizontal="left" vertical="center"/>
    </xf>
    <xf numFmtId="191" fontId="8" fillId="0" borderId="75" xfId="11" applyNumberFormat="1" applyFont="1" applyBorder="1"/>
    <xf numFmtId="0" fontId="45" fillId="0" borderId="77" xfId="12" applyFont="1" applyFill="1" applyBorder="1" applyAlignment="1">
      <alignment horizontal="left" vertical="center" wrapText="1"/>
    </xf>
    <xf numFmtId="1" fontId="23" fillId="4" borderId="77" xfId="12" applyNumberFormat="1" applyFont="1" applyFill="1" applyBorder="1" applyAlignment="1">
      <alignment horizontal="left" vertical="center"/>
    </xf>
    <xf numFmtId="191" fontId="23" fillId="4" borderId="77" xfId="15" applyNumberFormat="1" applyFont="1" applyFill="1" applyBorder="1" applyAlignment="1">
      <alignment horizontal="right" vertical="center"/>
    </xf>
    <xf numFmtId="1" fontId="23" fillId="4" borderId="78" xfId="12" applyNumberFormat="1" applyFont="1" applyFill="1" applyBorder="1" applyAlignment="1">
      <alignment horizontal="left" vertical="center"/>
    </xf>
    <xf numFmtId="191" fontId="23" fillId="4" borderId="79" xfId="15" applyNumberFormat="1" applyFont="1" applyFill="1" applyBorder="1" applyAlignment="1">
      <alignment horizontal="right" vertical="center"/>
    </xf>
    <xf numFmtId="1" fontId="23" fillId="4" borderId="78" xfId="12" applyNumberFormat="1" applyFont="1" applyFill="1" applyBorder="1" applyAlignment="1">
      <alignment horizontal="center" vertical="center"/>
    </xf>
    <xf numFmtId="191" fontId="8" fillId="2" borderId="77" xfId="11" applyNumberFormat="1" applyFont="1" applyFill="1" applyBorder="1"/>
    <xf numFmtId="191" fontId="8" fillId="2" borderId="79" xfId="11" applyNumberFormat="1" applyFont="1" applyFill="1" applyBorder="1"/>
    <xf numFmtId="191" fontId="23" fillId="4" borderId="78" xfId="12" applyNumberFormat="1" applyFont="1" applyFill="1" applyBorder="1" applyAlignment="1">
      <alignment horizontal="left" vertical="center"/>
    </xf>
    <xf numFmtId="191" fontId="23" fillId="4" borderId="80" xfId="12" applyNumberFormat="1" applyFont="1" applyFill="1" applyBorder="1" applyAlignment="1">
      <alignment horizontal="left" vertical="center"/>
    </xf>
    <xf numFmtId="191" fontId="8" fillId="0" borderId="79" xfId="11" applyNumberFormat="1" applyFont="1" applyBorder="1"/>
    <xf numFmtId="0" fontId="46" fillId="0" borderId="77" xfId="12" applyFont="1" applyFill="1" applyBorder="1" applyAlignment="1">
      <alignment horizontal="left" vertical="center" wrapText="1"/>
    </xf>
    <xf numFmtId="1" fontId="23" fillId="4" borderId="77" xfId="12" applyNumberFormat="1" applyFont="1" applyFill="1" applyBorder="1" applyAlignment="1">
      <alignment horizontal="center" vertical="center"/>
    </xf>
    <xf numFmtId="191" fontId="23" fillId="0" borderId="80" xfId="15" applyNumberFormat="1" applyFont="1" applyFill="1" applyBorder="1" applyAlignment="1">
      <alignment horizontal="right" vertical="center"/>
    </xf>
    <xf numFmtId="0" fontId="46" fillId="0" borderId="81" xfId="12" applyFont="1" applyFill="1" applyBorder="1" applyAlignment="1">
      <alignment horizontal="left" vertical="center" wrapText="1"/>
    </xf>
    <xf numFmtId="1" fontId="23" fillId="4" borderId="81" xfId="12" applyNumberFormat="1" applyFont="1" applyFill="1" applyBorder="1" applyAlignment="1">
      <alignment horizontal="center" vertical="center"/>
    </xf>
    <xf numFmtId="191" fontId="23" fillId="4" borderId="81" xfId="15" applyNumberFormat="1" applyFont="1" applyFill="1" applyBorder="1" applyAlignment="1">
      <alignment horizontal="right" vertical="center"/>
    </xf>
    <xf numFmtId="1" fontId="23" fillId="4" borderId="82" xfId="12" applyNumberFormat="1" applyFont="1" applyFill="1" applyBorder="1" applyAlignment="1">
      <alignment horizontal="left" vertical="center"/>
    </xf>
    <xf numFmtId="191" fontId="23" fillId="4" borderId="83" xfId="15" applyNumberFormat="1" applyFont="1" applyFill="1" applyBorder="1" applyAlignment="1">
      <alignment horizontal="right" vertical="center"/>
    </xf>
    <xf numFmtId="1" fontId="23" fillId="4" borderId="82" xfId="12" applyNumberFormat="1" applyFont="1" applyFill="1" applyBorder="1" applyAlignment="1">
      <alignment horizontal="center" vertical="center"/>
    </xf>
    <xf numFmtId="191" fontId="8" fillId="2" borderId="81" xfId="11" applyNumberFormat="1" applyFont="1" applyFill="1" applyBorder="1"/>
    <xf numFmtId="191" fontId="8" fillId="2" borderId="83" xfId="11" applyNumberFormat="1" applyFont="1" applyFill="1" applyBorder="1"/>
    <xf numFmtId="191" fontId="23" fillId="4" borderId="82" xfId="12" applyNumberFormat="1" applyFont="1" applyFill="1" applyBorder="1" applyAlignment="1">
      <alignment horizontal="left" vertical="center"/>
    </xf>
    <xf numFmtId="191" fontId="23" fillId="0" borderId="84" xfId="15" applyNumberFormat="1" applyFont="1" applyFill="1" applyBorder="1" applyAlignment="1">
      <alignment horizontal="right" vertical="center"/>
    </xf>
    <xf numFmtId="0" fontId="45" fillId="0" borderId="5" xfId="12" applyFont="1" applyFill="1" applyBorder="1" applyAlignment="1">
      <alignment horizontal="left" vertical="center" wrapText="1"/>
    </xf>
    <xf numFmtId="1" fontId="23" fillId="4" borderId="73" xfId="12" applyNumberFormat="1" applyFont="1" applyFill="1" applyBorder="1" applyAlignment="1">
      <alignment horizontal="left" vertical="center" indent="2"/>
    </xf>
    <xf numFmtId="191" fontId="23" fillId="4" borderId="75" xfId="12" applyNumberFormat="1" applyFont="1" applyFill="1" applyBorder="1" applyAlignment="1">
      <alignment horizontal="left" vertical="center"/>
    </xf>
    <xf numFmtId="0" fontId="45" fillId="0" borderId="4" xfId="12" applyFont="1" applyFill="1" applyBorder="1" applyAlignment="1">
      <alignment horizontal="left" vertical="center" wrapText="1"/>
    </xf>
    <xf numFmtId="1" fontId="23" fillId="4" borderId="77" xfId="12" applyNumberFormat="1" applyFont="1" applyFill="1" applyBorder="1" applyAlignment="1">
      <alignment horizontal="left" vertical="center" indent="2"/>
    </xf>
    <xf numFmtId="191" fontId="23" fillId="4" borderId="79" xfId="12" applyNumberFormat="1" applyFont="1" applyFill="1" applyBorder="1" applyAlignment="1">
      <alignment horizontal="left" vertical="center"/>
    </xf>
    <xf numFmtId="0" fontId="46" fillId="0" borderId="4" xfId="12" applyFont="1" applyFill="1" applyBorder="1" applyAlignment="1">
      <alignment horizontal="left" vertical="center" wrapText="1"/>
    </xf>
    <xf numFmtId="1" fontId="23" fillId="4" borderId="81" xfId="12" applyNumberFormat="1" applyFont="1" applyFill="1" applyBorder="1" applyAlignment="1">
      <alignment horizontal="left" vertical="center"/>
    </xf>
    <xf numFmtId="191" fontId="23" fillId="4" borderId="83" xfId="12" applyNumberFormat="1" applyFont="1" applyFill="1" applyBorder="1" applyAlignment="1">
      <alignment horizontal="left" vertical="center"/>
    </xf>
    <xf numFmtId="191" fontId="8" fillId="0" borderId="83" xfId="11" applyNumberFormat="1" applyFont="1" applyBorder="1"/>
    <xf numFmtId="0" fontId="37" fillId="0" borderId="3" xfId="12" applyFont="1" applyFill="1" applyBorder="1" applyAlignment="1">
      <alignment horizontal="center" vertical="center"/>
    </xf>
    <xf numFmtId="1" fontId="37" fillId="0" borderId="3" xfId="12" applyNumberFormat="1" applyFont="1" applyFill="1" applyBorder="1" applyAlignment="1">
      <alignment horizontal="left" vertical="center"/>
    </xf>
    <xf numFmtId="191" fontId="37" fillId="0" borderId="3" xfId="12" applyNumberFormat="1" applyFont="1" applyFill="1" applyBorder="1" applyAlignment="1">
      <alignment horizontal="right" vertical="center"/>
    </xf>
    <xf numFmtId="1" fontId="37" fillId="0" borderId="59" xfId="12" applyNumberFormat="1" applyFont="1" applyFill="1" applyBorder="1" applyAlignment="1">
      <alignment horizontal="right" vertical="center"/>
    </xf>
    <xf numFmtId="191" fontId="37" fillId="0" borderId="60" xfId="12" applyNumberFormat="1" applyFont="1" applyFill="1" applyBorder="1" applyAlignment="1">
      <alignment horizontal="right" vertical="center"/>
    </xf>
    <xf numFmtId="0" fontId="37" fillId="0" borderId="0" xfId="12" applyFont="1" applyFill="1" applyBorder="1" applyAlignment="1">
      <alignment horizontal="center" vertical="center"/>
    </xf>
    <xf numFmtId="0" fontId="37" fillId="0" borderId="0" xfId="12" applyFont="1" applyFill="1" applyBorder="1" applyAlignment="1">
      <alignment horizontal="left" vertical="center"/>
    </xf>
    <xf numFmtId="191" fontId="37" fillId="0" borderId="0" xfId="12" applyNumberFormat="1" applyFont="1" applyFill="1" applyBorder="1" applyAlignment="1">
      <alignment horizontal="left" vertical="center"/>
    </xf>
    <xf numFmtId="193" fontId="37" fillId="0" borderId="0" xfId="12" applyNumberFormat="1" applyFont="1" applyFill="1" applyBorder="1" applyAlignment="1">
      <alignment horizontal="left" vertical="center"/>
    </xf>
    <xf numFmtId="188" fontId="37" fillId="0" borderId="0" xfId="12" applyNumberFormat="1" applyFont="1" applyFill="1" applyBorder="1" applyAlignment="1">
      <alignment horizontal="left" vertical="center"/>
    </xf>
    <xf numFmtId="193" fontId="37" fillId="0" borderId="0" xfId="12" applyNumberFormat="1" applyFont="1" applyFill="1" applyBorder="1" applyAlignment="1">
      <alignment horizontal="center" vertical="center"/>
    </xf>
    <xf numFmtId="0" fontId="49" fillId="0" borderId="9" xfId="0" applyFont="1" applyBorder="1"/>
    <xf numFmtId="0" fontId="48" fillId="0" borderId="7" xfId="0" applyFont="1" applyBorder="1" applyAlignment="1">
      <alignment horizontal="center" vertical="top" wrapText="1"/>
    </xf>
    <xf numFmtId="0" fontId="48" fillId="0" borderId="7" xfId="0" applyFont="1" applyBorder="1" applyAlignment="1">
      <alignment horizontal="left" vertical="top" wrapText="1"/>
    </xf>
    <xf numFmtId="43" fontId="48" fillId="0" borderId="7" xfId="2" applyFont="1" applyBorder="1" applyAlignment="1">
      <alignment horizontal="left" vertical="top" wrapText="1"/>
    </xf>
    <xf numFmtId="0" fontId="53" fillId="0" borderId="9" xfId="0" applyFont="1" applyBorder="1" applyAlignment="1"/>
    <xf numFmtId="0" fontId="53" fillId="0" borderId="9" xfId="0" applyFont="1" applyBorder="1" applyAlignment="1">
      <alignment horizontal="right"/>
    </xf>
    <xf numFmtId="188" fontId="53" fillId="0" borderId="9" xfId="2" applyNumberFormat="1" applyFont="1" applyBorder="1"/>
    <xf numFmtId="0" fontId="49" fillId="5" borderId="9" xfId="0" applyFont="1" applyFill="1" applyBorder="1" applyAlignment="1">
      <alignment vertical="center" shrinkToFit="1"/>
    </xf>
    <xf numFmtId="43" fontId="49" fillId="0" borderId="9" xfId="0" applyNumberFormat="1" applyFont="1" applyFill="1" applyBorder="1" applyAlignment="1">
      <alignment horizontal="right" wrapText="1"/>
    </xf>
    <xf numFmtId="0" fontId="8" fillId="0" borderId="28" xfId="0" applyFont="1" applyFill="1" applyBorder="1"/>
    <xf numFmtId="0" fontId="8" fillId="0" borderId="24" xfId="0" applyFont="1" applyFill="1" applyBorder="1"/>
    <xf numFmtId="43" fontId="8" fillId="0" borderId="19" xfId="2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/>
    </xf>
    <xf numFmtId="0" fontId="49" fillId="7" borderId="3" xfId="0" applyFont="1" applyFill="1" applyBorder="1" applyAlignment="1">
      <alignment horizontal="center"/>
    </xf>
    <xf numFmtId="0" fontId="5" fillId="9" borderId="6" xfId="0" applyFont="1" applyFill="1" applyBorder="1" applyAlignment="1">
      <alignment vertical="center"/>
    </xf>
    <xf numFmtId="0" fontId="5" fillId="9" borderId="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vertical="center" wrapText="1"/>
    </xf>
    <xf numFmtId="188" fontId="5" fillId="9" borderId="6" xfId="2" applyNumberFormat="1" applyFont="1" applyFill="1" applyBorder="1" applyAlignment="1">
      <alignment horizontal="right" vertical="center"/>
    </xf>
    <xf numFmtId="0" fontId="5" fillId="9" borderId="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5" fillId="9" borderId="6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1" fillId="0" borderId="0" xfId="11" applyFont="1" applyAlignment="1">
      <alignment horizontal="right"/>
    </xf>
    <xf numFmtId="49" fontId="6" fillId="0" borderId="20" xfId="0" applyNumberFormat="1" applyFont="1" applyBorder="1" applyAlignment="1">
      <alignment horizontal="center" vertical="center"/>
    </xf>
    <xf numFmtId="0" fontId="5" fillId="9" borderId="40" xfId="0" applyFont="1" applyFill="1" applyBorder="1" applyAlignment="1">
      <alignment horizontal="left" vertical="top" wrapText="1"/>
    </xf>
    <xf numFmtId="0" fontId="5" fillId="0" borderId="22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top" wrapText="1"/>
    </xf>
    <xf numFmtId="188" fontId="5" fillId="0" borderId="8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top" wrapText="1"/>
    </xf>
    <xf numFmtId="188" fontId="5" fillId="0" borderId="7" xfId="2" applyNumberFormat="1" applyFont="1" applyBorder="1" applyAlignment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/>
    </xf>
    <xf numFmtId="0" fontId="5" fillId="0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188" fontId="5" fillId="0" borderId="19" xfId="2" applyNumberFormat="1" applyFont="1" applyBorder="1" applyAlignment="1">
      <alignment vertical="center"/>
    </xf>
    <xf numFmtId="0" fontId="6" fillId="9" borderId="3" xfId="0" applyFont="1" applyFill="1" applyBorder="1" applyAlignment="1">
      <alignment horizontal="left" vertical="top" wrapText="1"/>
    </xf>
    <xf numFmtId="0" fontId="49" fillId="0" borderId="40" xfId="0" applyFont="1" applyBorder="1"/>
    <xf numFmtId="0" fontId="49" fillId="0" borderId="3" xfId="0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7" borderId="1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/>
    </xf>
    <xf numFmtId="0" fontId="5" fillId="7" borderId="6" xfId="0" applyFont="1" applyFill="1" applyBorder="1" applyAlignment="1">
      <alignment horizontal="center" vertical="top"/>
    </xf>
    <xf numFmtId="0" fontId="49" fillId="7" borderId="3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45" fillId="0" borderId="10" xfId="12" applyFont="1" applyFill="1" applyBorder="1" applyAlignment="1">
      <alignment horizontal="center" vertical="center" wrapText="1"/>
    </xf>
    <xf numFmtId="0" fontId="45" fillId="0" borderId="11" xfId="12" applyFont="1" applyFill="1" applyBorder="1" applyAlignment="1">
      <alignment horizontal="center" vertical="center" wrapText="1"/>
    </xf>
    <xf numFmtId="0" fontId="45" fillId="0" borderId="12" xfId="12" applyFont="1" applyFill="1" applyBorder="1" applyAlignment="1">
      <alignment horizontal="center" vertical="center" wrapText="1"/>
    </xf>
    <xf numFmtId="0" fontId="45" fillId="0" borderId="0" xfId="12" applyFont="1" applyFill="1" applyBorder="1" applyAlignment="1">
      <alignment horizontal="center" vertical="center" wrapText="1"/>
    </xf>
    <xf numFmtId="0" fontId="45" fillId="0" borderId="13" xfId="12" applyFont="1" applyFill="1" applyBorder="1" applyAlignment="1">
      <alignment horizontal="center" vertical="center" wrapText="1"/>
    </xf>
    <xf numFmtId="0" fontId="45" fillId="0" borderId="35" xfId="12" applyFont="1" applyFill="1" applyBorder="1" applyAlignment="1">
      <alignment horizontal="center" vertical="center" wrapText="1"/>
    </xf>
    <xf numFmtId="0" fontId="45" fillId="0" borderId="55" xfId="12" applyFont="1" applyFill="1" applyBorder="1" applyAlignment="1">
      <alignment horizontal="center" vertical="center" wrapText="1"/>
    </xf>
    <xf numFmtId="0" fontId="45" fillId="0" borderId="44" xfId="12" applyFont="1" applyFill="1" applyBorder="1" applyAlignment="1">
      <alignment horizontal="center" vertical="center" wrapText="1"/>
    </xf>
    <xf numFmtId="0" fontId="45" fillId="0" borderId="46" xfId="12" applyFont="1" applyFill="1" applyBorder="1" applyAlignment="1">
      <alignment horizontal="center" vertical="center" wrapText="1"/>
    </xf>
    <xf numFmtId="1" fontId="23" fillId="4" borderId="78" xfId="12" applyNumberFormat="1" applyFont="1" applyFill="1" applyBorder="1" applyAlignment="1">
      <alignment horizontal="center" vertical="center" wrapText="1"/>
    </xf>
    <xf numFmtId="0" fontId="5" fillId="0" borderId="0" xfId="11" applyFont="1" applyAlignment="1">
      <alignment horizontal="center"/>
    </xf>
    <xf numFmtId="0" fontId="37" fillId="5" borderId="71" xfId="12" applyFont="1" applyFill="1" applyBorder="1" applyAlignment="1">
      <alignment horizontal="center"/>
    </xf>
    <xf numFmtId="0" fontId="8" fillId="5" borderId="71" xfId="0" applyFont="1" applyFill="1" applyBorder="1"/>
    <xf numFmtId="0" fontId="37" fillId="0" borderId="5" xfId="12" applyFont="1" applyFill="1" applyBorder="1" applyAlignment="1">
      <alignment horizontal="center" vertical="center" wrapText="1"/>
    </xf>
    <xf numFmtId="0" fontId="37" fillId="0" borderId="4" xfId="12" applyFont="1" applyFill="1" applyBorder="1" applyAlignment="1">
      <alignment horizontal="center" vertical="center" wrapText="1"/>
    </xf>
    <xf numFmtId="0" fontId="37" fillId="0" borderId="6" xfId="12" applyFont="1" applyFill="1" applyBorder="1" applyAlignment="1">
      <alignment horizontal="center" vertical="center" wrapText="1"/>
    </xf>
    <xf numFmtId="191" fontId="37" fillId="0" borderId="5" xfId="12" applyNumberFormat="1" applyFont="1" applyFill="1" applyBorder="1" applyAlignment="1">
      <alignment horizontal="center" vertical="center" wrapText="1"/>
    </xf>
    <xf numFmtId="191" fontId="37" fillId="0" borderId="4" xfId="12" applyNumberFormat="1" applyFont="1" applyFill="1" applyBorder="1" applyAlignment="1">
      <alignment horizontal="center" vertical="center" wrapText="1"/>
    </xf>
    <xf numFmtId="191" fontId="37" fillId="0" borderId="6" xfId="12" applyNumberFormat="1" applyFont="1" applyFill="1" applyBorder="1" applyAlignment="1">
      <alignment horizontal="center" vertical="center" wrapText="1"/>
    </xf>
    <xf numFmtId="0" fontId="45" fillId="0" borderId="5" xfId="12" applyFont="1" applyFill="1" applyBorder="1" applyAlignment="1">
      <alignment horizontal="center" vertical="center" wrapText="1"/>
    </xf>
    <xf numFmtId="0" fontId="45" fillId="0" borderId="4" xfId="12" applyFont="1" applyFill="1" applyBorder="1" applyAlignment="1">
      <alignment horizontal="center" vertical="center" wrapText="1"/>
    </xf>
    <xf numFmtId="0" fontId="45" fillId="0" borderId="6" xfId="1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7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88" fontId="5" fillId="0" borderId="47" xfId="14" applyNumberFormat="1" applyFont="1" applyBorder="1" applyAlignment="1">
      <alignment horizontal="right" vertical="center"/>
    </xf>
    <xf numFmtId="188" fontId="5" fillId="0" borderId="2" xfId="14" applyNumberFormat="1" applyFont="1" applyBorder="1" applyAlignment="1">
      <alignment horizontal="right" vertical="center"/>
    </xf>
    <xf numFmtId="188" fontId="57" fillId="0" borderId="0" xfId="7" applyNumberFormat="1" applyFont="1" applyBorder="1" applyAlignment="1" applyProtection="1">
      <alignment horizontal="center" vertical="center"/>
    </xf>
    <xf numFmtId="188" fontId="5" fillId="3" borderId="5" xfId="14" applyNumberFormat="1" applyFont="1" applyFill="1" applyBorder="1" applyAlignment="1">
      <alignment horizontal="center" vertical="center" wrapText="1"/>
    </xf>
    <xf numFmtId="188" fontId="5" fillId="3" borderId="6" xfId="14" applyNumberFormat="1" applyFont="1" applyFill="1" applyBorder="1" applyAlignment="1">
      <alignment horizontal="center" vertical="center" wrapText="1"/>
    </xf>
    <xf numFmtId="188" fontId="53" fillId="3" borderId="47" xfId="14" applyNumberFormat="1" applyFont="1" applyFill="1" applyBorder="1" applyAlignment="1">
      <alignment vertical="center" wrapText="1"/>
    </xf>
    <xf numFmtId="188" fontId="53" fillId="3" borderId="45" xfId="14" applyNumberFormat="1" applyFont="1" applyFill="1" applyBorder="1" applyAlignment="1">
      <alignment vertical="center" wrapText="1"/>
    </xf>
    <xf numFmtId="188" fontId="5" fillId="3" borderId="47" xfId="14" applyNumberFormat="1" applyFont="1" applyFill="1" applyBorder="1" applyAlignment="1">
      <alignment horizontal="center" vertical="center" wrapText="1"/>
    </xf>
    <xf numFmtId="188" fontId="5" fillId="3" borderId="45" xfId="14" applyNumberFormat="1" applyFont="1" applyFill="1" applyBorder="1" applyAlignment="1">
      <alignment horizontal="center" vertical="center" wrapText="1"/>
    </xf>
    <xf numFmtId="188" fontId="5" fillId="3" borderId="46" xfId="14" applyNumberFormat="1" applyFont="1" applyFill="1" applyBorder="1" applyAlignment="1">
      <alignment horizontal="center" vertical="center" wrapText="1"/>
    </xf>
    <xf numFmtId="49" fontId="49" fillId="7" borderId="10" xfId="0" applyNumberFormat="1" applyFont="1" applyFill="1" applyBorder="1" applyAlignment="1">
      <alignment horizontal="center" vertical="center"/>
    </xf>
    <xf numFmtId="49" fontId="49" fillId="7" borderId="12" xfId="0" applyNumberFormat="1" applyFont="1" applyFill="1" applyBorder="1" applyAlignment="1">
      <alignment horizontal="center" vertical="center"/>
    </xf>
    <xf numFmtId="49" fontId="49" fillId="7" borderId="13" xfId="0" applyNumberFormat="1" applyFont="1" applyFill="1" applyBorder="1" applyAlignment="1">
      <alignment horizontal="center" vertical="center"/>
    </xf>
    <xf numFmtId="0" fontId="49" fillId="7" borderId="47" xfId="0" applyFont="1" applyFill="1" applyBorder="1" applyAlignment="1">
      <alignment horizontal="center" vertical="center" shrinkToFit="1"/>
    </xf>
    <xf numFmtId="0" fontId="49" fillId="7" borderId="45" xfId="0" applyFont="1" applyFill="1" applyBorder="1" applyAlignment="1">
      <alignment horizontal="center" vertical="center" shrinkToFit="1"/>
    </xf>
    <xf numFmtId="0" fontId="49" fillId="7" borderId="2" xfId="0" applyFont="1" applyFill="1" applyBorder="1" applyAlignment="1">
      <alignment horizontal="center" vertical="center" shrinkToFit="1"/>
    </xf>
    <xf numFmtId="0" fontId="49" fillId="7" borderId="10" xfId="0" applyFont="1" applyFill="1" applyBorder="1" applyAlignment="1">
      <alignment horizontal="center" vertical="center" shrinkToFit="1"/>
    </xf>
    <xf numFmtId="0" fontId="49" fillId="7" borderId="11" xfId="0" applyFont="1" applyFill="1" applyBorder="1" applyAlignment="1">
      <alignment horizontal="center" vertical="center" shrinkToFit="1"/>
    </xf>
    <xf numFmtId="0" fontId="49" fillId="7" borderId="55" xfId="0" applyFont="1" applyFill="1" applyBorder="1" applyAlignment="1">
      <alignment horizontal="center" vertical="center" shrinkToFit="1"/>
    </xf>
    <xf numFmtId="0" fontId="49" fillId="7" borderId="12" xfId="0" applyFont="1" applyFill="1" applyBorder="1" applyAlignment="1">
      <alignment horizontal="center" vertical="center" shrinkToFit="1"/>
    </xf>
    <xf numFmtId="0" fontId="49" fillId="7" borderId="0" xfId="0" applyFont="1" applyFill="1" applyBorder="1" applyAlignment="1">
      <alignment horizontal="center" vertical="center" shrinkToFit="1"/>
    </xf>
    <xf numFmtId="0" fontId="49" fillId="7" borderId="44" xfId="0" applyFont="1" applyFill="1" applyBorder="1" applyAlignment="1">
      <alignment horizontal="center" vertical="center" shrinkToFit="1"/>
    </xf>
    <xf numFmtId="0" fontId="49" fillId="7" borderId="13" xfId="0" applyFont="1" applyFill="1" applyBorder="1" applyAlignment="1">
      <alignment horizontal="center" vertical="center" shrinkToFit="1"/>
    </xf>
    <xf numFmtId="0" fontId="49" fillId="7" borderId="35" xfId="0" applyFont="1" applyFill="1" applyBorder="1" applyAlignment="1">
      <alignment horizontal="center" vertical="center" shrinkToFit="1"/>
    </xf>
    <xf numFmtId="0" fontId="49" fillId="7" borderId="46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/>
    </xf>
    <xf numFmtId="0" fontId="6" fillId="0" borderId="50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6" fillId="0" borderId="27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5" fillId="0" borderId="53" xfId="0" applyFont="1" applyBorder="1" applyAlignment="1">
      <alignment horizontal="right"/>
    </xf>
    <xf numFmtId="0" fontId="5" fillId="7" borderId="36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/>
    </xf>
    <xf numFmtId="0" fontId="5" fillId="7" borderId="63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7" borderId="47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top"/>
    </xf>
    <xf numFmtId="0" fontId="5" fillId="7" borderId="45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7" borderId="5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center" vertical="top"/>
    </xf>
    <xf numFmtId="0" fontId="9" fillId="7" borderId="45" xfId="0" applyFont="1" applyFill="1" applyBorder="1" applyAlignment="1">
      <alignment horizontal="center" vertical="top"/>
    </xf>
    <xf numFmtId="0" fontId="49" fillId="7" borderId="5" xfId="0" applyFont="1" applyFill="1" applyBorder="1" applyAlignment="1">
      <alignment horizontal="center" vertical="center"/>
    </xf>
    <xf numFmtId="0" fontId="49" fillId="7" borderId="6" xfId="0" applyFont="1" applyFill="1" applyBorder="1" applyAlignment="1">
      <alignment horizontal="center" vertical="center"/>
    </xf>
    <xf numFmtId="188" fontId="49" fillId="7" borderId="47" xfId="2" applyNumberFormat="1" applyFont="1" applyFill="1" applyBorder="1" applyAlignment="1">
      <alignment horizontal="center"/>
    </xf>
    <xf numFmtId="188" fontId="49" fillId="7" borderId="2" xfId="2" applyNumberFormat="1" applyFont="1" applyFill="1" applyBorder="1" applyAlignment="1">
      <alignment horizontal="center"/>
    </xf>
    <xf numFmtId="188" fontId="49" fillId="7" borderId="45" xfId="2" applyNumberFormat="1" applyFont="1" applyFill="1" applyBorder="1" applyAlignment="1">
      <alignment horizontal="center"/>
    </xf>
    <xf numFmtId="188" fontId="49" fillId="7" borderId="5" xfId="0" applyNumberFormat="1" applyFont="1" applyFill="1" applyBorder="1" applyAlignment="1">
      <alignment horizontal="center" vertical="center"/>
    </xf>
    <xf numFmtId="188" fontId="49" fillId="7" borderId="6" xfId="0" applyNumberFormat="1" applyFont="1" applyFill="1" applyBorder="1" applyAlignment="1">
      <alignment horizontal="center" vertical="center"/>
    </xf>
    <xf numFmtId="0" fontId="57" fillId="0" borderId="35" xfId="0" applyFont="1" applyBorder="1" applyAlignment="1">
      <alignment horizontal="center" vertical="top"/>
    </xf>
    <xf numFmtId="0" fontId="5" fillId="7" borderId="12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194" fontId="5" fillId="7" borderId="5" xfId="0" applyNumberFormat="1" applyFont="1" applyFill="1" applyBorder="1" applyAlignment="1">
      <alignment horizontal="center" vertical="center"/>
    </xf>
    <xf numFmtId="194" fontId="5" fillId="7" borderId="6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28" xfId="0" applyNumberFormat="1" applyFont="1" applyBorder="1" applyAlignment="1">
      <alignment horizontal="right" vertical="center" shrinkToFit="1"/>
    </xf>
    <xf numFmtId="3" fontId="6" fillId="0" borderId="24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3" fontId="5" fillId="0" borderId="32" xfId="0" applyNumberFormat="1" applyFont="1" applyBorder="1" applyAlignment="1">
      <alignment horizontal="right" shrinkToFit="1"/>
    </xf>
    <xf numFmtId="3" fontId="5" fillId="0" borderId="34" xfId="0" applyNumberFormat="1" applyFont="1" applyBorder="1" applyAlignment="1">
      <alignment horizontal="right" shrinkToFit="1"/>
    </xf>
    <xf numFmtId="3" fontId="6" fillId="0" borderId="27" xfId="0" applyNumberFormat="1" applyFont="1" applyBorder="1" applyAlignment="1">
      <alignment horizontal="right" vertical="center" shrinkToFit="1"/>
    </xf>
    <xf numFmtId="3" fontId="6" fillId="0" borderId="37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top" shrinkToFit="1"/>
    </xf>
    <xf numFmtId="3" fontId="6" fillId="0" borderId="17" xfId="0" applyNumberFormat="1" applyFont="1" applyBorder="1" applyAlignment="1">
      <alignment horizontal="right" vertical="top" shrinkToFit="1"/>
    </xf>
    <xf numFmtId="0" fontId="49" fillId="5" borderId="32" xfId="0" applyFont="1" applyFill="1" applyBorder="1" applyAlignment="1">
      <alignment horizontal="right"/>
    </xf>
    <xf numFmtId="0" fontId="49" fillId="5" borderId="31" xfId="0" applyFont="1" applyFill="1" applyBorder="1" applyAlignment="1">
      <alignment horizontal="right"/>
    </xf>
    <xf numFmtId="0" fontId="49" fillId="7" borderId="47" xfId="0" applyFont="1" applyFill="1" applyBorder="1" applyAlignment="1">
      <alignment horizontal="center" shrinkToFit="1"/>
    </xf>
    <xf numFmtId="0" fontId="49" fillId="7" borderId="2" xfId="0" applyFont="1" applyFill="1" applyBorder="1" applyAlignment="1">
      <alignment horizontal="center" shrinkToFit="1"/>
    </xf>
    <xf numFmtId="0" fontId="49" fillId="7" borderId="45" xfId="0" applyFont="1" applyFill="1" applyBorder="1" applyAlignment="1">
      <alignment horizontal="center" shrinkToFit="1"/>
    </xf>
    <xf numFmtId="0" fontId="49" fillId="7" borderId="5" xfId="0" applyFont="1" applyFill="1" applyBorder="1" applyAlignment="1">
      <alignment horizontal="center" vertical="center" shrinkToFit="1"/>
    </xf>
    <xf numFmtId="0" fontId="49" fillId="7" borderId="4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/>
    </xf>
    <xf numFmtId="0" fontId="9" fillId="7" borderId="5" xfId="19" applyFont="1" applyFill="1" applyBorder="1" applyAlignment="1">
      <alignment horizontal="center" vertical="center" wrapText="1"/>
    </xf>
    <xf numFmtId="0" fontId="9" fillId="7" borderId="4" xfId="19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55" xfId="19" applyFont="1" applyFill="1" applyBorder="1" applyAlignment="1">
      <alignment horizontal="center"/>
    </xf>
    <xf numFmtId="0" fontId="9" fillId="7" borderId="5" xfId="19" applyFont="1" applyFill="1" applyBorder="1" applyAlignment="1">
      <alignment horizontal="center"/>
    </xf>
    <xf numFmtId="0" fontId="9" fillId="7" borderId="5" xfId="19" applyFont="1" applyFill="1" applyBorder="1" applyAlignment="1">
      <alignment horizontal="center" vertical="center"/>
    </xf>
    <xf numFmtId="0" fontId="9" fillId="7" borderId="4" xfId="19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right"/>
    </xf>
    <xf numFmtId="0" fontId="9" fillId="0" borderId="5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7" borderId="55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188" fontId="6" fillId="0" borderId="22" xfId="14" applyNumberFormat="1" applyFont="1" applyBorder="1" applyAlignment="1">
      <alignment horizontal="left" vertical="center"/>
    </xf>
    <xf numFmtId="188" fontId="6" fillId="0" borderId="17" xfId="14" applyNumberFormat="1" applyFont="1" applyBorder="1" applyAlignment="1">
      <alignment horizontal="left" vertical="center"/>
    </xf>
    <xf numFmtId="188" fontId="5" fillId="7" borderId="5" xfId="14" applyNumberFormat="1" applyFont="1" applyFill="1" applyBorder="1" applyAlignment="1">
      <alignment horizontal="center" vertical="center" wrapText="1"/>
    </xf>
    <xf numFmtId="188" fontId="5" fillId="7" borderId="4" xfId="14" applyNumberFormat="1" applyFont="1" applyFill="1" applyBorder="1" applyAlignment="1">
      <alignment horizontal="center" vertical="center" wrapText="1"/>
    </xf>
    <xf numFmtId="188" fontId="5" fillId="7" borderId="6" xfId="14" applyNumberFormat="1" applyFont="1" applyFill="1" applyBorder="1" applyAlignment="1">
      <alignment horizontal="center" vertical="center" wrapText="1"/>
    </xf>
    <xf numFmtId="188" fontId="5" fillId="7" borderId="11" xfId="14" applyNumberFormat="1" applyFont="1" applyFill="1" applyBorder="1" applyAlignment="1">
      <alignment horizontal="center" vertical="center" wrapText="1"/>
    </xf>
    <xf numFmtId="188" fontId="5" fillId="7" borderId="55" xfId="14" applyNumberFormat="1" applyFont="1" applyFill="1" applyBorder="1" applyAlignment="1">
      <alignment horizontal="center" vertical="center" wrapText="1"/>
    </xf>
    <xf numFmtId="188" fontId="5" fillId="7" borderId="0" xfId="14" applyNumberFormat="1" applyFont="1" applyFill="1" applyBorder="1" applyAlignment="1">
      <alignment horizontal="center" vertical="center" wrapText="1"/>
    </xf>
    <xf numFmtId="188" fontId="5" fillId="7" borderId="44" xfId="14" applyNumberFormat="1" applyFont="1" applyFill="1" applyBorder="1" applyAlignment="1">
      <alignment horizontal="center" vertical="center" wrapText="1"/>
    </xf>
    <xf numFmtId="188" fontId="5" fillId="7" borderId="35" xfId="14" applyNumberFormat="1" applyFont="1" applyFill="1" applyBorder="1" applyAlignment="1">
      <alignment horizontal="center" vertical="center" wrapText="1"/>
    </xf>
    <xf numFmtId="188" fontId="5" fillId="7" borderId="46" xfId="14" applyNumberFormat="1" applyFont="1" applyFill="1" applyBorder="1" applyAlignment="1">
      <alignment horizontal="center" vertical="center" wrapText="1"/>
    </xf>
    <xf numFmtId="188" fontId="5" fillId="7" borderId="47" xfId="14" applyNumberFormat="1" applyFont="1" applyFill="1" applyBorder="1" applyAlignment="1">
      <alignment horizontal="center" vertical="center" wrapText="1"/>
    </xf>
    <xf numFmtId="188" fontId="5" fillId="7" borderId="2" xfId="14" applyNumberFormat="1" applyFont="1" applyFill="1" applyBorder="1" applyAlignment="1">
      <alignment horizontal="center" vertical="center" wrapText="1"/>
    </xf>
    <xf numFmtId="188" fontId="5" fillId="7" borderId="45" xfId="14" applyNumberFormat="1" applyFont="1" applyFill="1" applyBorder="1" applyAlignment="1">
      <alignment horizontal="center" vertical="center" wrapText="1"/>
    </xf>
    <xf numFmtId="188" fontId="6" fillId="0" borderId="27" xfId="14" applyNumberFormat="1" applyFont="1" applyBorder="1" applyAlignment="1">
      <alignment horizontal="left" vertical="center"/>
    </xf>
    <xf numFmtId="188" fontId="6" fillId="0" borderId="37" xfId="14" applyNumberFormat="1" applyFont="1" applyBorder="1" applyAlignment="1">
      <alignment horizontal="left" vertical="center"/>
    </xf>
    <xf numFmtId="0" fontId="53" fillId="7" borderId="5" xfId="0" applyFont="1" applyFill="1" applyBorder="1" applyAlignment="1">
      <alignment horizontal="center" vertical="center"/>
    </xf>
    <xf numFmtId="0" fontId="53" fillId="7" borderId="6" xfId="0" applyFont="1" applyFill="1" applyBorder="1" applyAlignment="1">
      <alignment horizontal="center" vertical="center"/>
    </xf>
    <xf numFmtId="0" fontId="53" fillId="7" borderId="47" xfId="0" applyFont="1" applyFill="1" applyBorder="1" applyAlignment="1">
      <alignment horizontal="center" vertical="center"/>
    </xf>
    <xf numFmtId="0" fontId="53" fillId="7" borderId="2" xfId="0" applyFont="1" applyFill="1" applyBorder="1" applyAlignment="1">
      <alignment horizontal="center" vertical="center"/>
    </xf>
    <xf numFmtId="0" fontId="53" fillId="7" borderId="45" xfId="0" applyFont="1" applyFill="1" applyBorder="1" applyAlignment="1">
      <alignment horizontal="center" vertical="center"/>
    </xf>
    <xf numFmtId="0" fontId="49" fillId="7" borderId="6" xfId="0" applyFont="1" applyFill="1" applyBorder="1" applyAlignment="1">
      <alignment horizontal="center" vertical="center" shrinkToFit="1"/>
    </xf>
    <xf numFmtId="0" fontId="53" fillId="0" borderId="0" xfId="0" applyFont="1" applyAlignment="1">
      <alignment horizontal="left"/>
    </xf>
    <xf numFmtId="0" fontId="9" fillId="7" borderId="36" xfId="0" applyFont="1" applyFill="1" applyBorder="1" applyAlignment="1">
      <alignment horizontal="center" vertical="center"/>
    </xf>
    <xf numFmtId="0" fontId="9" fillId="7" borderId="63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right"/>
    </xf>
    <xf numFmtId="0" fontId="8" fillId="0" borderId="16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5" fillId="7" borderId="47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9" fillId="7" borderId="3" xfId="0" applyFont="1" applyFill="1" applyBorder="1" applyAlignment="1">
      <alignment horizontal="center" vertical="center"/>
    </xf>
    <xf numFmtId="0" fontId="49" fillId="7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7" borderId="1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horizontal="center" vertical="top"/>
    </xf>
    <xf numFmtId="0" fontId="5" fillId="7" borderId="12" xfId="0" applyFont="1" applyFill="1" applyBorder="1" applyAlignment="1">
      <alignment horizontal="center" vertical="top" wrapText="1"/>
    </xf>
    <xf numFmtId="0" fontId="5" fillId="7" borderId="44" xfId="0" applyFont="1" applyFill="1" applyBorder="1" applyAlignment="1">
      <alignment horizontal="center" vertical="top" wrapText="1"/>
    </xf>
    <xf numFmtId="0" fontId="5" fillId="0" borderId="31" xfId="0" applyFont="1" applyBorder="1" applyAlignment="1">
      <alignment horizontal="right"/>
    </xf>
    <xf numFmtId="0" fontId="6" fillId="0" borderId="64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9" fillId="7" borderId="3" xfId="20" applyFont="1" applyFill="1" applyBorder="1" applyAlignment="1">
      <alignment horizontal="center" vertical="center" wrapText="1"/>
    </xf>
    <xf numFmtId="0" fontId="8" fillId="7" borderId="5" xfId="20" applyFont="1" applyFill="1" applyBorder="1" applyAlignment="1">
      <alignment horizontal="left" vertical="center"/>
    </xf>
    <xf numFmtId="0" fontId="8" fillId="7" borderId="6" xfId="2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center" vertical="center"/>
    </xf>
    <xf numFmtId="0" fontId="9" fillId="7" borderId="11" xfId="20" applyFont="1" applyFill="1" applyBorder="1" applyAlignment="1">
      <alignment horizontal="center" vertical="center" wrapText="1"/>
    </xf>
    <xf numFmtId="0" fontId="9" fillId="7" borderId="58" xfId="20" applyFont="1" applyFill="1" applyBorder="1" applyAlignment="1">
      <alignment horizontal="center" vertical="center" wrapText="1"/>
    </xf>
    <xf numFmtId="0" fontId="9" fillId="7" borderId="66" xfId="0" applyFont="1" applyFill="1" applyBorder="1" applyAlignment="1">
      <alignment horizontal="center" vertical="center"/>
    </xf>
    <xf numFmtId="0" fontId="9" fillId="7" borderId="67" xfId="0" applyFont="1" applyFill="1" applyBorder="1" applyAlignment="1">
      <alignment horizontal="center" vertical="center"/>
    </xf>
    <xf numFmtId="0" fontId="9" fillId="7" borderId="56" xfId="0" applyFont="1" applyFill="1" applyBorder="1" applyAlignment="1">
      <alignment horizontal="center" vertical="center" wrapText="1"/>
    </xf>
    <xf numFmtId="0" fontId="9" fillId="7" borderId="57" xfId="0" applyFont="1" applyFill="1" applyBorder="1" applyAlignment="1">
      <alignment horizontal="center" vertical="center" wrapText="1"/>
    </xf>
    <xf numFmtId="0" fontId="9" fillId="7" borderId="68" xfId="0" applyFont="1" applyFill="1" applyBorder="1" applyAlignment="1">
      <alignment horizontal="center" vertical="center"/>
    </xf>
    <xf numFmtId="0" fontId="9" fillId="7" borderId="69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top"/>
    </xf>
    <xf numFmtId="0" fontId="9" fillId="7" borderId="23" xfId="0" applyFont="1" applyFill="1" applyBorder="1" applyAlignment="1">
      <alignment horizontal="center" vertical="top"/>
    </xf>
    <xf numFmtId="0" fontId="9" fillId="7" borderId="24" xfId="0" applyFont="1" applyFill="1" applyBorder="1" applyAlignment="1">
      <alignment horizontal="center" vertical="top"/>
    </xf>
    <xf numFmtId="0" fontId="8" fillId="0" borderId="0" xfId="10" applyFont="1" applyAlignment="1">
      <alignment horizontal="right"/>
    </xf>
    <xf numFmtId="0" fontId="48" fillId="0" borderId="0" xfId="0" applyFont="1" applyAlignment="1">
      <alignment horizontal="left"/>
    </xf>
    <xf numFmtId="0" fontId="8" fillId="0" borderId="0" xfId="10" applyFont="1" applyAlignment="1">
      <alignment horizontal="center"/>
    </xf>
    <xf numFmtId="0" fontId="49" fillId="0" borderId="4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9" fillId="0" borderId="47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49" fillId="0" borderId="45" xfId="0" applyFont="1" applyBorder="1" applyAlignment="1">
      <alignment horizontal="left"/>
    </xf>
    <xf numFmtId="3" fontId="49" fillId="0" borderId="47" xfId="0" applyNumberFormat="1" applyFont="1" applyBorder="1" applyAlignment="1">
      <alignment horizontal="right"/>
    </xf>
    <xf numFmtId="3" fontId="49" fillId="0" borderId="2" xfId="0" applyNumberFormat="1" applyFont="1" applyBorder="1" applyAlignment="1">
      <alignment horizontal="right"/>
    </xf>
    <xf numFmtId="3" fontId="49" fillId="0" borderId="45" xfId="0" applyNumberFormat="1" applyFont="1" applyBorder="1" applyAlignment="1">
      <alignment horizontal="right"/>
    </xf>
    <xf numFmtId="188" fontId="49" fillId="0" borderId="47" xfId="0" applyNumberFormat="1" applyFont="1" applyBorder="1" applyAlignment="1">
      <alignment horizontal="right"/>
    </xf>
    <xf numFmtId="188" fontId="49" fillId="0" borderId="2" xfId="0" applyNumberFormat="1" applyFont="1" applyBorder="1" applyAlignment="1">
      <alignment horizontal="right"/>
    </xf>
    <xf numFmtId="188" fontId="49" fillId="0" borderId="45" xfId="0" applyNumberFormat="1" applyFont="1" applyBorder="1" applyAlignment="1">
      <alignment horizontal="right"/>
    </xf>
    <xf numFmtId="188" fontId="49" fillId="0" borderId="47" xfId="2" applyNumberFormat="1" applyFont="1" applyBorder="1" applyAlignment="1">
      <alignment horizontal="center"/>
    </xf>
    <xf numFmtId="188" fontId="49" fillId="0" borderId="2" xfId="2" applyNumberFormat="1" applyFont="1" applyBorder="1" applyAlignment="1">
      <alignment horizontal="center"/>
    </xf>
    <xf numFmtId="188" fontId="49" fillId="0" borderId="45" xfId="2" applyNumberFormat="1" applyFont="1" applyBorder="1" applyAlignment="1">
      <alignment horizontal="center"/>
    </xf>
    <xf numFmtId="188" fontId="50" fillId="0" borderId="47" xfId="2" applyNumberFormat="1" applyFont="1" applyBorder="1" applyAlignment="1">
      <alignment horizontal="center"/>
    </xf>
    <xf numFmtId="188" fontId="50" fillId="0" borderId="2" xfId="2" applyNumberFormat="1" applyFont="1" applyBorder="1" applyAlignment="1">
      <alignment horizontal="center"/>
    </xf>
    <xf numFmtId="188" fontId="50" fillId="0" borderId="45" xfId="2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indent="10"/>
    </xf>
    <xf numFmtId="0" fontId="8" fillId="0" borderId="0" xfId="10" applyFont="1" applyAlignment="1">
      <alignment horizontal="left"/>
    </xf>
    <xf numFmtId="0" fontId="8" fillId="0" borderId="0" xfId="10" applyFont="1" applyAlignment="1">
      <alignment horizontal="left" indent="9"/>
    </xf>
    <xf numFmtId="0" fontId="8" fillId="0" borderId="0" xfId="10" applyFont="1" applyAlignment="1">
      <alignment horizontal="left" indent="10"/>
    </xf>
    <xf numFmtId="0" fontId="8" fillId="0" borderId="0" xfId="0" applyFont="1" applyAlignment="1">
      <alignment horizontal="left"/>
    </xf>
    <xf numFmtId="0" fontId="8" fillId="0" borderId="13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8" borderId="13" xfId="0" applyFont="1" applyFill="1" applyBorder="1" applyAlignment="1">
      <alignment horizontal="center"/>
    </xf>
    <xf numFmtId="0" fontId="8" fillId="8" borderId="4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8" borderId="12" xfId="0" applyFont="1" applyFill="1" applyBorder="1" applyAlignment="1">
      <alignment horizontal="center"/>
    </xf>
    <xf numFmtId="0" fontId="8" fillId="8" borderId="44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55" xfId="0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8" fillId="8" borderId="10" xfId="0" applyFont="1" applyFill="1" applyBorder="1" applyAlignment="1">
      <alignment horizontal="center"/>
    </xf>
    <xf numFmtId="0" fontId="8" fillId="8" borderId="55" xfId="0" applyFont="1" applyFill="1" applyBorder="1" applyAlignment="1">
      <alignment horizontal="center"/>
    </xf>
    <xf numFmtId="0" fontId="9" fillId="0" borderId="4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8" fillId="8" borderId="47" xfId="0" applyFont="1" applyFill="1" applyBorder="1" applyAlignment="1">
      <alignment horizontal="center"/>
    </xf>
    <xf numFmtId="0" fontId="8" fillId="8" borderId="45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46" xfId="0" applyFont="1" applyFill="1" applyBorder="1" applyAlignment="1">
      <alignment horizontal="left"/>
    </xf>
    <xf numFmtId="3" fontId="8" fillId="0" borderId="13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191" fontId="8" fillId="0" borderId="12" xfId="0" applyNumberFormat="1" applyFont="1" applyFill="1" applyBorder="1" applyAlignment="1">
      <alignment horizontal="center"/>
    </xf>
    <xf numFmtId="191" fontId="8" fillId="0" borderId="44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55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left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8" fillId="0" borderId="52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191" fontId="8" fillId="0" borderId="52" xfId="0" applyNumberFormat="1" applyFont="1" applyFill="1" applyBorder="1" applyAlignment="1">
      <alignment horizontal="center"/>
    </xf>
    <xf numFmtId="191" fontId="8" fillId="0" borderId="43" xfId="0" applyNumberFormat="1" applyFont="1" applyFill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191" fontId="9" fillId="0" borderId="32" xfId="0" applyNumberFormat="1" applyFont="1" applyFill="1" applyBorder="1" applyAlignment="1">
      <alignment horizontal="center"/>
    </xf>
    <xf numFmtId="191" fontId="9" fillId="0" borderId="34" xfId="0" applyNumberFormat="1" applyFont="1" applyFill="1" applyBorder="1" applyAlignment="1">
      <alignment horizontal="center"/>
    </xf>
    <xf numFmtId="0" fontId="8" fillId="0" borderId="0" xfId="10" applyFont="1" applyBorder="1" applyAlignment="1">
      <alignment horizontal="center"/>
    </xf>
    <xf numFmtId="0" fontId="4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/>
    </xf>
    <xf numFmtId="0" fontId="42" fillId="0" borderId="55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8" fillId="0" borderId="44" xfId="10" applyFont="1" applyBorder="1" applyAlignment="1">
      <alignment horizontal="center"/>
    </xf>
    <xf numFmtId="3" fontId="8" fillId="0" borderId="47" xfId="10" applyNumberFormat="1" applyFont="1" applyBorder="1" applyAlignment="1">
      <alignment horizontal="center"/>
    </xf>
    <xf numFmtId="0" fontId="8" fillId="0" borderId="2" xfId="10" applyFont="1" applyBorder="1" applyAlignment="1">
      <alignment horizontal="center"/>
    </xf>
    <xf numFmtId="0" fontId="8" fillId="0" borderId="45" xfId="10" applyFont="1" applyBorder="1" applyAlignment="1">
      <alignment horizontal="center"/>
    </xf>
    <xf numFmtId="0" fontId="8" fillId="0" borderId="47" xfId="1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6" xfId="10" applyFont="1" applyBorder="1" applyAlignment="1">
      <alignment horizontal="center"/>
    </xf>
    <xf numFmtId="0" fontId="8" fillId="0" borderId="35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191" fontId="8" fillId="0" borderId="12" xfId="10" applyNumberFormat="1" applyFont="1" applyBorder="1" applyAlignment="1">
      <alignment horizontal="center"/>
    </xf>
    <xf numFmtId="191" fontId="8" fillId="0" borderId="0" xfId="10" applyNumberFormat="1" applyFont="1" applyBorder="1" applyAlignment="1">
      <alignment horizontal="center"/>
    </xf>
    <xf numFmtId="191" fontId="8" fillId="0" borderId="44" xfId="10" applyNumberFormat="1" applyFont="1" applyBorder="1" applyAlignment="1">
      <alignment horizontal="center"/>
    </xf>
    <xf numFmtId="3" fontId="8" fillId="0" borderId="12" xfId="10" applyNumberFormat="1" applyFont="1" applyBorder="1" applyAlignment="1">
      <alignment horizontal="center"/>
    </xf>
    <xf numFmtId="0" fontId="8" fillId="0" borderId="10" xfId="10" applyFont="1" applyBorder="1" applyAlignment="1">
      <alignment horizontal="center"/>
    </xf>
    <xf numFmtId="0" fontId="8" fillId="0" borderId="55" xfId="10" applyFont="1" applyBorder="1" applyAlignment="1">
      <alignment horizontal="center"/>
    </xf>
    <xf numFmtId="3" fontId="8" fillId="0" borderId="10" xfId="10" applyNumberFormat="1" applyFont="1" applyBorder="1" applyAlignment="1">
      <alignment horizontal="center"/>
    </xf>
    <xf numFmtId="0" fontId="8" fillId="0" borderId="11" xfId="10" applyFont="1" applyBorder="1" applyAlignment="1">
      <alignment horizontal="center"/>
    </xf>
    <xf numFmtId="0" fontId="9" fillId="0" borderId="0" xfId="10" applyFont="1" applyAlignment="1">
      <alignment horizontal="left"/>
    </xf>
    <xf numFmtId="0" fontId="41" fillId="0" borderId="0" xfId="0" applyFont="1" applyBorder="1" applyAlignment="1">
      <alignment horizontal="right"/>
    </xf>
    <xf numFmtId="0" fontId="9" fillId="0" borderId="47" xfId="10" applyFont="1" applyBorder="1" applyAlignment="1">
      <alignment horizontal="center"/>
    </xf>
    <xf numFmtId="0" fontId="9" fillId="0" borderId="2" xfId="10" applyFont="1" applyBorder="1" applyAlignment="1">
      <alignment horizontal="center"/>
    </xf>
    <xf numFmtId="0" fontId="9" fillId="0" borderId="45" xfId="10" applyFont="1" applyBorder="1" applyAlignment="1">
      <alignment horizontal="center"/>
    </xf>
    <xf numFmtId="0" fontId="9" fillId="0" borderId="12" xfId="10" applyFont="1" applyBorder="1" applyAlignment="1">
      <alignment horizontal="center"/>
    </xf>
    <xf numFmtId="0" fontId="9" fillId="0" borderId="0" xfId="10" applyFont="1" applyBorder="1" applyAlignment="1">
      <alignment horizontal="center"/>
    </xf>
    <xf numFmtId="0" fontId="8" fillId="0" borderId="0" xfId="10" applyFont="1" applyAlignment="1">
      <alignment horizontal="left" indent="13"/>
    </xf>
    <xf numFmtId="0" fontId="9" fillId="0" borderId="0" xfId="10" applyFont="1" applyAlignment="1">
      <alignment horizontal="left" indent="10"/>
    </xf>
    <xf numFmtId="0" fontId="8" fillId="0" borderId="18" xfId="10" applyFont="1" applyBorder="1" applyAlignment="1">
      <alignment horizontal="center"/>
    </xf>
    <xf numFmtId="0" fontId="9" fillId="0" borderId="0" xfId="10" applyFont="1" applyAlignment="1">
      <alignment horizontal="center"/>
    </xf>
    <xf numFmtId="0" fontId="9" fillId="0" borderId="0" xfId="10" applyFont="1" applyAlignment="1">
      <alignment horizontal="left" indent="3"/>
    </xf>
    <xf numFmtId="3" fontId="8" fillId="0" borderId="25" xfId="10" applyNumberFormat="1" applyFont="1" applyBorder="1" applyAlignment="1">
      <alignment horizontal="center"/>
    </xf>
    <xf numFmtId="0" fontId="39" fillId="0" borderId="0" xfId="10" applyFont="1" applyAlignment="1">
      <alignment horizontal="left" indent="2"/>
    </xf>
    <xf numFmtId="0" fontId="40" fillId="0" borderId="0" xfId="10" applyFont="1" applyAlignment="1">
      <alignment horizontal="left"/>
    </xf>
    <xf numFmtId="0" fontId="9" fillId="0" borderId="0" xfId="10" applyFont="1" applyAlignment="1">
      <alignment horizontal="left" indent="2"/>
    </xf>
    <xf numFmtId="0" fontId="8" fillId="0" borderId="0" xfId="10" applyFont="1" applyAlignment="1">
      <alignment horizontal="left" indent="12"/>
    </xf>
    <xf numFmtId="0" fontId="39" fillId="0" borderId="13" xfId="10" applyFont="1" applyBorder="1" applyAlignment="1">
      <alignment horizontal="center"/>
    </xf>
    <xf numFmtId="0" fontId="39" fillId="0" borderId="46" xfId="10" applyFont="1" applyBorder="1" applyAlignment="1">
      <alignment horizontal="center"/>
    </xf>
    <xf numFmtId="0" fontId="39" fillId="0" borderId="12" xfId="10" applyFont="1" applyBorder="1" applyAlignment="1">
      <alignment horizontal="center"/>
    </xf>
    <xf numFmtId="0" fontId="39" fillId="0" borderId="44" xfId="10" applyFont="1" applyBorder="1" applyAlignment="1">
      <alignment horizontal="center"/>
    </xf>
    <xf numFmtId="0" fontId="39" fillId="0" borderId="10" xfId="10" applyFont="1" applyBorder="1" applyAlignment="1">
      <alignment horizontal="center"/>
    </xf>
    <xf numFmtId="0" fontId="39" fillId="0" borderId="55" xfId="10" applyFont="1" applyBorder="1" applyAlignment="1">
      <alignment horizontal="center"/>
    </xf>
    <xf numFmtId="0" fontId="34" fillId="0" borderId="12" xfId="10" applyFont="1" applyBorder="1" applyAlignment="1">
      <alignment horizontal="center"/>
    </xf>
    <xf numFmtId="0" fontId="34" fillId="0" borderId="44" xfId="10" applyFont="1" applyBorder="1" applyAlignment="1">
      <alignment horizontal="center"/>
    </xf>
    <xf numFmtId="0" fontId="9" fillId="0" borderId="10" xfId="10" applyFont="1" applyBorder="1" applyAlignment="1">
      <alignment horizontal="center" vertical="center"/>
    </xf>
    <xf numFmtId="0" fontId="9" fillId="0" borderId="11" xfId="10" applyFont="1" applyBorder="1" applyAlignment="1">
      <alignment horizontal="center" vertical="center"/>
    </xf>
    <xf numFmtId="0" fontId="9" fillId="0" borderId="55" xfId="10" applyFont="1" applyBorder="1" applyAlignment="1">
      <alignment horizontal="center" vertical="center"/>
    </xf>
    <xf numFmtId="0" fontId="9" fillId="0" borderId="12" xfId="10" applyFont="1" applyBorder="1" applyAlignment="1">
      <alignment horizontal="center" vertical="center"/>
    </xf>
    <xf numFmtId="0" fontId="9" fillId="0" borderId="0" xfId="10" applyFont="1" applyBorder="1" applyAlignment="1">
      <alignment horizontal="center" vertical="center"/>
    </xf>
    <xf numFmtId="0" fontId="9" fillId="0" borderId="44" xfId="10" applyFont="1" applyBorder="1" applyAlignment="1">
      <alignment horizontal="center" vertical="center"/>
    </xf>
    <xf numFmtId="0" fontId="9" fillId="0" borderId="13" xfId="10" applyFont="1" applyBorder="1" applyAlignment="1">
      <alignment horizontal="center" vertical="center"/>
    </xf>
    <xf numFmtId="0" fontId="9" fillId="0" borderId="35" xfId="10" applyFont="1" applyBorder="1" applyAlignment="1">
      <alignment horizontal="center" vertical="center"/>
    </xf>
    <xf numFmtId="0" fontId="9" fillId="0" borderId="46" xfId="10" applyFont="1" applyBorder="1" applyAlignment="1">
      <alignment horizontal="center" vertical="center"/>
    </xf>
    <xf numFmtId="0" fontId="39" fillId="0" borderId="10" xfId="10" applyFont="1" applyBorder="1" applyAlignment="1">
      <alignment horizontal="center" vertical="center"/>
    </xf>
    <xf numFmtId="0" fontId="39" fillId="0" borderId="55" xfId="10" applyFont="1" applyBorder="1" applyAlignment="1">
      <alignment horizontal="center" vertical="center"/>
    </xf>
    <xf numFmtId="0" fontId="39" fillId="0" borderId="12" xfId="10" applyFont="1" applyBorder="1" applyAlignment="1">
      <alignment horizontal="center" vertical="center"/>
    </xf>
    <xf numFmtId="0" fontId="39" fillId="0" borderId="44" xfId="10" applyFont="1" applyBorder="1" applyAlignment="1">
      <alignment horizontal="center" vertical="center"/>
    </xf>
    <xf numFmtId="0" fontId="39" fillId="0" borderId="13" xfId="10" applyFont="1" applyBorder="1" applyAlignment="1">
      <alignment horizontal="center" vertical="center"/>
    </xf>
    <xf numFmtId="0" fontId="39" fillId="0" borderId="46" xfId="10" applyFont="1" applyBorder="1" applyAlignment="1">
      <alignment horizontal="center" vertical="center"/>
    </xf>
    <xf numFmtId="0" fontId="9" fillId="0" borderId="0" xfId="10" applyFont="1" applyBorder="1" applyAlignment="1">
      <alignment horizontal="left"/>
    </xf>
    <xf numFmtId="0" fontId="8" fillId="0" borderId="0" xfId="10" applyFont="1" applyAlignment="1">
      <alignment horizontal="left" indent="1"/>
    </xf>
    <xf numFmtId="0" fontId="9" fillId="0" borderId="0" xfId="10" applyFont="1" applyAlignment="1">
      <alignment horizontal="left" indent="12"/>
    </xf>
    <xf numFmtId="0" fontId="6" fillId="0" borderId="0" xfId="10" applyFont="1" applyAlignment="1">
      <alignment horizontal="left" indent="6"/>
    </xf>
    <xf numFmtId="0" fontId="8" fillId="0" borderId="0" xfId="10" applyFont="1" applyAlignment="1">
      <alignment horizontal="left" indent="7"/>
    </xf>
    <xf numFmtId="0" fontId="9" fillId="0" borderId="0" xfId="10" applyFont="1" applyBorder="1" applyAlignment="1"/>
    <xf numFmtId="0" fontId="38" fillId="0" borderId="0" xfId="10" applyFont="1" applyBorder="1" applyAlignment="1">
      <alignment horizontal="center" vertical="center"/>
    </xf>
    <xf numFmtId="0" fontId="5" fillId="0" borderId="0" xfId="10" applyFont="1" applyBorder="1" applyAlignment="1">
      <alignment horizontal="left" vertical="center"/>
    </xf>
    <xf numFmtId="0" fontId="9" fillId="0" borderId="0" xfId="1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18" xfId="0" applyFont="1" applyBorder="1" applyAlignment="1">
      <alignment horizontal="left"/>
    </xf>
    <xf numFmtId="0" fontId="6" fillId="0" borderId="19" xfId="0" applyFont="1" applyFill="1" applyBorder="1" applyAlignment="1">
      <alignment horizontal="center" vertical="center" shrinkToFit="1"/>
    </xf>
    <xf numFmtId="0" fontId="65" fillId="0" borderId="0" xfId="0" applyFont="1" applyAlignment="1">
      <alignment horizontal="center"/>
    </xf>
    <xf numFmtId="0" fontId="6" fillId="0" borderId="9" xfId="0" applyFont="1" applyBorder="1" applyAlignment="1"/>
    <xf numFmtId="188" fontId="50" fillId="0" borderId="22" xfId="2" applyNumberFormat="1" applyFont="1" applyFill="1" applyBorder="1" applyAlignment="1">
      <alignment horizontal="left" vertical="center"/>
    </xf>
    <xf numFmtId="188" fontId="49" fillId="7" borderId="0" xfId="2" applyNumberFormat="1" applyFont="1" applyFill="1" applyBorder="1" applyAlignment="1">
      <alignment horizontal="left" vertical="center" wrapText="1"/>
    </xf>
    <xf numFmtId="0" fontId="49" fillId="0" borderId="32" xfId="0" applyFont="1" applyFill="1" applyBorder="1" applyAlignment="1">
      <alignment wrapText="1"/>
    </xf>
    <xf numFmtId="0" fontId="49" fillId="0" borderId="9" xfId="0" applyFont="1" applyFill="1" applyBorder="1" applyAlignment="1">
      <alignment wrapText="1"/>
    </xf>
    <xf numFmtId="0" fontId="49" fillId="0" borderId="34" xfId="0" applyFont="1" applyFill="1" applyBorder="1" applyAlignment="1">
      <alignment horizontal="right" wrapText="1"/>
    </xf>
    <xf numFmtId="0" fontId="50" fillId="0" borderId="9" xfId="0" applyFont="1" applyBorder="1"/>
    <xf numFmtId="0" fontId="6" fillId="0" borderId="22" xfId="0" applyFont="1" applyFill="1" applyBorder="1"/>
    <xf numFmtId="0" fontId="6" fillId="0" borderId="17" xfId="0" applyFont="1" applyFill="1" applyBorder="1"/>
    <xf numFmtId="43" fontId="6" fillId="0" borderId="8" xfId="2" applyFont="1" applyFill="1" applyBorder="1" applyAlignment="1">
      <alignment horizontal="center"/>
    </xf>
    <xf numFmtId="43" fontId="6" fillId="0" borderId="8" xfId="2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7" xfId="0" applyFont="1" applyFill="1" applyBorder="1"/>
    <xf numFmtId="0" fontId="6" fillId="0" borderId="37" xfId="0" applyFont="1" applyFill="1" applyBorder="1"/>
    <xf numFmtId="43" fontId="6" fillId="0" borderId="16" xfId="2" applyFont="1" applyFill="1" applyBorder="1" applyAlignment="1">
      <alignment horizontal="center"/>
    </xf>
    <xf numFmtId="43" fontId="6" fillId="0" borderId="16" xfId="2" applyNumberFormat="1" applyFont="1" applyFill="1" applyBorder="1" applyAlignment="1">
      <alignment horizontal="center"/>
    </xf>
    <xf numFmtId="194" fontId="6" fillId="0" borderId="0" xfId="0" applyNumberFormat="1" applyFont="1" applyBorder="1"/>
    <xf numFmtId="0" fontId="6" fillId="0" borderId="4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left" vertical="center"/>
    </xf>
    <xf numFmtId="194" fontId="6" fillId="0" borderId="24" xfId="0" applyNumberFormat="1" applyFont="1" applyBorder="1"/>
    <xf numFmtId="194" fontId="6" fillId="0" borderId="19" xfId="0" applyNumberFormat="1" applyFont="1" applyBorder="1"/>
    <xf numFmtId="0" fontId="6" fillId="0" borderId="17" xfId="0" applyFont="1" applyFill="1" applyBorder="1" applyAlignment="1">
      <alignment horizontal="left" vertical="center"/>
    </xf>
    <xf numFmtId="194" fontId="5" fillId="0" borderId="17" xfId="2" applyNumberFormat="1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6" fillId="0" borderId="2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194" fontId="6" fillId="0" borderId="17" xfId="0" applyNumberFormat="1" applyFont="1" applyFill="1" applyBorder="1" applyAlignment="1">
      <alignment horizontal="left" vertical="center" wrapText="1"/>
    </xf>
    <xf numFmtId="194" fontId="6" fillId="0" borderId="8" xfId="2" applyNumberFormat="1" applyFont="1" applyBorder="1" applyAlignment="1">
      <alignment horizontal="center" vertical="center"/>
    </xf>
    <xf numFmtId="195" fontId="6" fillId="0" borderId="8" xfId="2" applyNumberFormat="1" applyFont="1" applyBorder="1"/>
    <xf numFmtId="194" fontId="6" fillId="0" borderId="8" xfId="0" applyNumberFormat="1" applyFont="1" applyFill="1" applyBorder="1"/>
    <xf numFmtId="0" fontId="5" fillId="12" borderId="0" xfId="0" applyFont="1" applyFill="1"/>
    <xf numFmtId="0" fontId="6" fillId="12" borderId="12" xfId="0" applyFont="1" applyFill="1" applyBorder="1"/>
    <xf numFmtId="0" fontId="6" fillId="12" borderId="27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/>
    </xf>
    <xf numFmtId="0" fontId="49" fillId="0" borderId="32" xfId="0" applyFont="1" applyBorder="1" applyAlignment="1"/>
    <xf numFmtId="0" fontId="49" fillId="0" borderId="52" xfId="0" applyFont="1" applyBorder="1" applyAlignment="1"/>
    <xf numFmtId="0" fontId="49" fillId="0" borderId="9" xfId="0" applyFont="1" applyBorder="1" applyAlignment="1">
      <alignment horizontal="right"/>
    </xf>
    <xf numFmtId="0" fontId="49" fillId="7" borderId="47" xfId="0" applyFont="1" applyFill="1" applyBorder="1" applyAlignment="1">
      <alignment horizontal="center"/>
    </xf>
    <xf numFmtId="0" fontId="49" fillId="0" borderId="47" xfId="0" applyFont="1" applyFill="1" applyBorder="1" applyAlignment="1">
      <alignment vertical="center"/>
    </xf>
    <xf numFmtId="0" fontId="49" fillId="0" borderId="22" xfId="0" applyFont="1" applyFill="1" applyBorder="1" applyAlignment="1">
      <alignment vertical="center"/>
    </xf>
    <xf numFmtId="0" fontId="49" fillId="0" borderId="8" xfId="0" applyFont="1" applyFill="1" applyBorder="1" applyAlignment="1">
      <alignment horizontal="right" vertical="center"/>
    </xf>
    <xf numFmtId="0" fontId="49" fillId="0" borderId="8" xfId="0" applyFont="1" applyFill="1" applyBorder="1" applyAlignment="1">
      <alignment horizontal="center" vertical="center"/>
    </xf>
    <xf numFmtId="0" fontId="49" fillId="6" borderId="22" xfId="0" applyFont="1" applyFill="1" applyBorder="1" applyAlignment="1">
      <alignment horizontal="center" vertical="center"/>
    </xf>
    <xf numFmtId="0" fontId="49" fillId="6" borderId="8" xfId="0" applyFont="1" applyFill="1" applyBorder="1" applyAlignment="1">
      <alignment horizontal="center" vertical="center"/>
    </xf>
    <xf numFmtId="0" fontId="50" fillId="6" borderId="22" xfId="0" applyFont="1" applyFill="1" applyBorder="1" applyAlignment="1"/>
    <xf numFmtId="0" fontId="50" fillId="6" borderId="8" xfId="0" applyFont="1" applyFill="1" applyBorder="1" applyAlignment="1"/>
    <xf numFmtId="0" fontId="50" fillId="6" borderId="28" xfId="0" applyFont="1" applyFill="1" applyBorder="1" applyAlignment="1"/>
    <xf numFmtId="0" fontId="50" fillId="6" borderId="19" xfId="0" applyFont="1" applyFill="1" applyBorder="1" applyAlignment="1"/>
    <xf numFmtId="0" fontId="49" fillId="0" borderId="30" xfId="0" applyFont="1" applyFill="1" applyBorder="1" applyAlignment="1">
      <alignment vertical="center"/>
    </xf>
    <xf numFmtId="0" fontId="49" fillId="0" borderId="7" xfId="0" applyFont="1" applyFill="1" applyBorder="1" applyAlignment="1">
      <alignment horizontal="right" vertical="center"/>
    </xf>
    <xf numFmtId="0" fontId="49" fillId="0" borderId="7" xfId="0" applyFont="1" applyFill="1" applyBorder="1" applyAlignment="1">
      <alignment horizontal="center" vertical="center"/>
    </xf>
    <xf numFmtId="0" fontId="49" fillId="6" borderId="30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47" xfId="0" applyFont="1" applyFill="1" applyBorder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9" fillId="0" borderId="40" xfId="0" applyFont="1" applyBorder="1" applyAlignment="1">
      <alignment horizontal="left"/>
    </xf>
    <xf numFmtId="0" fontId="49" fillId="0" borderId="3" xfId="0" applyFont="1" applyFill="1" applyBorder="1" applyAlignment="1">
      <alignment horizontal="left" vertical="center"/>
    </xf>
    <xf numFmtId="0" fontId="50" fillId="0" borderId="22" xfId="0" applyFont="1" applyBorder="1" applyAlignment="1">
      <alignment horizontal="left"/>
    </xf>
    <xf numFmtId="0" fontId="50" fillId="0" borderId="18" xfId="0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88" fontId="50" fillId="0" borderId="22" xfId="2" applyNumberFormat="1" applyFont="1" applyBorder="1" applyAlignment="1">
      <alignment horizontal="center"/>
    </xf>
    <xf numFmtId="188" fontId="50" fillId="0" borderId="18" xfId="2" applyNumberFormat="1" applyFont="1" applyBorder="1" applyAlignment="1">
      <alignment horizontal="center"/>
    </xf>
    <xf numFmtId="188" fontId="50" fillId="0" borderId="17" xfId="2" applyNumberFormat="1" applyFont="1" applyBorder="1" applyAlignment="1">
      <alignment horizontal="center"/>
    </xf>
    <xf numFmtId="0" fontId="50" fillId="0" borderId="8" xfId="0" applyFont="1" applyBorder="1" applyAlignment="1">
      <alignment vertical="center"/>
    </xf>
    <xf numFmtId="0" fontId="8" fillId="0" borderId="22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188" fontId="50" fillId="0" borderId="22" xfId="2" applyNumberFormat="1" applyFont="1" applyBorder="1" applyAlignment="1">
      <alignment horizontal="right"/>
    </xf>
    <xf numFmtId="188" fontId="50" fillId="0" borderId="18" xfId="2" applyNumberFormat="1" applyFont="1" applyBorder="1" applyAlignment="1">
      <alignment horizontal="right"/>
    </xf>
    <xf numFmtId="188" fontId="50" fillId="0" borderId="17" xfId="2" applyNumberFormat="1" applyFont="1" applyBorder="1" applyAlignment="1">
      <alignment horizontal="right"/>
    </xf>
    <xf numFmtId="0" fontId="50" fillId="0" borderId="30" xfId="0" applyFont="1" applyBorder="1" applyAlignment="1">
      <alignment horizontal="left"/>
    </xf>
    <xf numFmtId="0" fontId="50" fillId="0" borderId="25" xfId="0" applyFont="1" applyBorder="1" applyAlignment="1">
      <alignment horizontal="left"/>
    </xf>
    <xf numFmtId="0" fontId="50" fillId="0" borderId="26" xfId="0" applyFont="1" applyBorder="1" applyAlignment="1">
      <alignment horizontal="left"/>
    </xf>
    <xf numFmtId="0" fontId="8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0" fillId="0" borderId="33" xfId="0" applyFont="1" applyBorder="1" applyAlignment="1">
      <alignment horizontal="left"/>
    </xf>
    <xf numFmtId="0" fontId="50" fillId="0" borderId="29" xfId="0" applyFont="1" applyBorder="1" applyAlignment="1">
      <alignment horizontal="left"/>
    </xf>
    <xf numFmtId="0" fontId="50" fillId="0" borderId="41" xfId="0" applyFont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49" fontId="50" fillId="0" borderId="4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0" fontId="50" fillId="0" borderId="44" xfId="0" applyFont="1" applyBorder="1" applyAlignment="1">
      <alignment horizontal="left"/>
    </xf>
    <xf numFmtId="0" fontId="8" fillId="0" borderId="44" xfId="0" applyFont="1" applyBorder="1" applyAlignment="1">
      <alignment horizontal="center"/>
    </xf>
    <xf numFmtId="0" fontId="50" fillId="0" borderId="7" xfId="0" applyFont="1" applyBorder="1" applyAlignment="1">
      <alignment vertical="center"/>
    </xf>
    <xf numFmtId="188" fontId="50" fillId="0" borderId="30" xfId="2" applyNumberFormat="1" applyFont="1" applyBorder="1" applyAlignment="1">
      <alignment horizontal="center"/>
    </xf>
    <xf numFmtId="188" fontId="50" fillId="0" borderId="25" xfId="2" applyNumberFormat="1" applyFont="1" applyBorder="1" applyAlignment="1">
      <alignment horizontal="center"/>
    </xf>
    <xf numFmtId="188" fontId="50" fillId="0" borderId="26" xfId="2" applyNumberFormat="1" applyFont="1" applyBorder="1" applyAlignment="1">
      <alignment horizontal="center"/>
    </xf>
    <xf numFmtId="0" fontId="50" fillId="0" borderId="20" xfId="0" applyFont="1" applyBorder="1" applyAlignment="1">
      <alignment vertical="center"/>
    </xf>
    <xf numFmtId="0" fontId="50" fillId="0" borderId="33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8" fillId="0" borderId="30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50" fillId="0" borderId="4" xfId="0" applyFont="1" applyBorder="1" applyAlignment="1">
      <alignment vertical="center"/>
    </xf>
    <xf numFmtId="0" fontId="8" fillId="0" borderId="12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188" fontId="50" fillId="0" borderId="30" xfId="2" applyNumberFormat="1" applyFont="1" applyBorder="1" applyAlignment="1">
      <alignment horizontal="right"/>
    </xf>
    <xf numFmtId="188" fontId="50" fillId="0" borderId="25" xfId="2" applyNumberFormat="1" applyFont="1" applyBorder="1" applyAlignment="1">
      <alignment horizontal="right"/>
    </xf>
    <xf numFmtId="188" fontId="50" fillId="0" borderId="26" xfId="2" applyNumberFormat="1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49" fillId="0" borderId="0" xfId="0" applyFont="1" applyBorder="1" applyAlignment="1">
      <alignment horizontal="center" vertical="center"/>
    </xf>
    <xf numFmtId="188" fontId="64" fillId="0" borderId="0" xfId="0" applyNumberFormat="1" applyFont="1" applyBorder="1" applyAlignment="1">
      <alignment horizontal="center" vertical="center"/>
    </xf>
    <xf numFmtId="188" fontId="64" fillId="0" borderId="32" xfId="0" applyNumberFormat="1" applyFont="1" applyBorder="1" applyAlignment="1">
      <alignment horizontal="center" vertical="center"/>
    </xf>
    <xf numFmtId="188" fontId="64" fillId="0" borderId="31" xfId="0" applyNumberFormat="1" applyFont="1" applyBorder="1" applyAlignment="1">
      <alignment horizontal="center" vertical="center"/>
    </xf>
    <xf numFmtId="188" fontId="64" fillId="0" borderId="34" xfId="0" applyNumberFormat="1" applyFont="1" applyBorder="1" applyAlignment="1">
      <alignment horizontal="center" vertical="center"/>
    </xf>
    <xf numFmtId="0" fontId="49" fillId="0" borderId="32" xfId="0" applyFont="1" applyBorder="1" applyAlignment="1">
      <alignment vertical="center"/>
    </xf>
    <xf numFmtId="0" fontId="49" fillId="0" borderId="31" xfId="0" applyFont="1" applyBorder="1" applyAlignment="1">
      <alignment vertical="center"/>
    </xf>
    <xf numFmtId="0" fontId="49" fillId="0" borderId="34" xfId="0" applyFont="1" applyBorder="1" applyAlignment="1">
      <alignment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</cellXfs>
  <cellStyles count="26">
    <cellStyle name="75" xfId="1"/>
    <cellStyle name="Comma 2" xfId="3"/>
    <cellStyle name="Comma_เอกสารชี้แจงงบประมาณ ปี 2554 กรมอนามัย กท.สธ" xfId="4"/>
    <cellStyle name="Header1" xfId="5"/>
    <cellStyle name="Header2" xfId="6"/>
    <cellStyle name="Hyperlink" xfId="7" builtinId="8"/>
    <cellStyle name="Normal 2" xfId="8"/>
    <cellStyle name="Normal 3" xfId="9"/>
    <cellStyle name="Normal_form-re3Oct" xfId="10"/>
    <cellStyle name="Normal_salaryform" xfId="11"/>
    <cellStyle name="Normal_Sheet3" xfId="12"/>
    <cellStyle name="Normal_เอกสารชี้แจงงบประมาณ ปี 2554 กรมอนามัย กท.สธ" xfId="13"/>
    <cellStyle name="เครื่องหมายจุลภาค" xfId="2" builtinId="3"/>
    <cellStyle name="เครื่องหมายจุลภาค 2" xfId="14"/>
    <cellStyle name="เครื่องหมายจุลภาค 3" xfId="15"/>
    <cellStyle name="น้บะภฒ_95" xfId="16"/>
    <cellStyle name="ปกติ" xfId="0" builtinId="0"/>
    <cellStyle name="ปกติ 2" xfId="17"/>
    <cellStyle name="ปกติ 3" xfId="18"/>
    <cellStyle name="ปกติ_2-ประชาสัมพันธ์ ปี 53 (แก้ไขตามระบบ)" xfId="19"/>
    <cellStyle name="ปกติ_รายละเอียดวิจัย ปี 54" xfId="20"/>
    <cellStyle name="ฤธถ [0]_95" xfId="21"/>
    <cellStyle name="ฤธถ_95" xfId="22"/>
    <cellStyle name="ล๋ศญ [0]_95" xfId="23"/>
    <cellStyle name="ล๋ศญ_95" xfId="24"/>
    <cellStyle name="วฅมุ_4ฟ๙ฝวภ๛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98532</xdr:colOff>
      <xdr:row>1</xdr:row>
      <xdr:rowOff>175173</xdr:rowOff>
    </xdr:from>
    <xdr:to>
      <xdr:col>7</xdr:col>
      <xdr:colOff>569310</xdr:colOff>
      <xdr:row>6</xdr:row>
      <xdr:rowOff>32846</xdr:rowOff>
    </xdr:to>
    <xdr:sp macro="" textlink="">
      <xdr:nvSpPr>
        <xdr:cNvPr id="2" name="Rectangle 1"/>
        <xdr:cNvSpPr/>
      </xdr:nvSpPr>
      <xdr:spPr>
        <a:xfrm>
          <a:off x="3164049" y="558363"/>
          <a:ext cx="1696985" cy="1773621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8</xdr:col>
      <xdr:colOff>10958</xdr:colOff>
      <xdr:row>16</xdr:row>
      <xdr:rowOff>306552</xdr:rowOff>
    </xdr:from>
    <xdr:to>
      <xdr:col>10</xdr:col>
      <xdr:colOff>284664</xdr:colOff>
      <xdr:row>16</xdr:row>
      <xdr:rowOff>306552</xdr:rowOff>
    </xdr:to>
    <xdr:cxnSp macro="">
      <xdr:nvCxnSpPr>
        <xdr:cNvPr id="5" name="ตัวเชื่อมต่อตรง 4"/>
        <xdr:cNvCxnSpPr/>
      </xdr:nvCxnSpPr>
      <xdr:spPr>
        <a:xfrm>
          <a:off x="4915786" y="6437586"/>
          <a:ext cx="1499912" cy="0"/>
        </a:xfrm>
        <a:prstGeom prst="line">
          <a:avLst/>
        </a:prstGeom>
        <a:ln w="190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229916</xdr:colOff>
      <xdr:row>16</xdr:row>
      <xdr:rowOff>306552</xdr:rowOff>
    </xdr:from>
    <xdr:to>
      <xdr:col>6</xdr:col>
      <xdr:colOff>580260</xdr:colOff>
      <xdr:row>16</xdr:row>
      <xdr:rowOff>306552</xdr:rowOff>
    </xdr:to>
    <xdr:cxnSp macro="">
      <xdr:nvCxnSpPr>
        <xdr:cNvPr id="7" name="ตัวเชื่อมต่อตรง 6"/>
        <xdr:cNvCxnSpPr/>
      </xdr:nvCxnSpPr>
      <xdr:spPr>
        <a:xfrm>
          <a:off x="3908537" y="6437586"/>
          <a:ext cx="350344" cy="0"/>
        </a:xfrm>
        <a:prstGeom prst="line">
          <a:avLst/>
        </a:prstGeom>
        <a:ln w="190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197069</xdr:colOff>
      <xdr:row>16</xdr:row>
      <xdr:rowOff>284656</xdr:rowOff>
    </xdr:from>
    <xdr:to>
      <xdr:col>11</xdr:col>
      <xdr:colOff>547413</xdr:colOff>
      <xdr:row>16</xdr:row>
      <xdr:rowOff>284656</xdr:rowOff>
    </xdr:to>
    <xdr:cxnSp macro="">
      <xdr:nvCxnSpPr>
        <xdr:cNvPr id="12" name="ตัวเชื่อมต่อตรง 11"/>
        <xdr:cNvCxnSpPr/>
      </xdr:nvCxnSpPr>
      <xdr:spPr>
        <a:xfrm>
          <a:off x="6941207" y="6415690"/>
          <a:ext cx="350344" cy="0"/>
        </a:xfrm>
        <a:prstGeom prst="line">
          <a:avLst/>
        </a:prstGeom>
        <a:ln w="190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1247775</xdr:colOff>
      <xdr:row>22</xdr:row>
      <xdr:rowOff>209550</xdr:rowOff>
    </xdr:from>
    <xdr:to>
      <xdr:col>8</xdr:col>
      <xdr:colOff>2343151</xdr:colOff>
      <xdr:row>25</xdr:row>
      <xdr:rowOff>142875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9410700" y="6410325"/>
          <a:ext cx="1095376" cy="647700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602848</xdr:colOff>
      <xdr:row>34</xdr:row>
      <xdr:rowOff>12057</xdr:rowOff>
    </xdr:from>
    <xdr:to>
      <xdr:col>9</xdr:col>
      <xdr:colOff>1707990</xdr:colOff>
      <xdr:row>36</xdr:row>
      <xdr:rowOff>192913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9898766" y="7583829"/>
          <a:ext cx="1105142" cy="711362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1171575</xdr:colOff>
      <xdr:row>25</xdr:row>
      <xdr:rowOff>0</xdr:rowOff>
    </xdr:from>
    <xdr:to>
      <xdr:col>8</xdr:col>
      <xdr:colOff>2276717</xdr:colOff>
      <xdr:row>27</xdr:row>
      <xdr:rowOff>200025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8305800" y="6400800"/>
          <a:ext cx="1105142" cy="676275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21</xdr:row>
      <xdr:rowOff>47625</xdr:rowOff>
    </xdr:from>
    <xdr:to>
      <xdr:col>9</xdr:col>
      <xdr:colOff>1714742</xdr:colOff>
      <xdr:row>23</xdr:row>
      <xdr:rowOff>171450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7667625" y="6172200"/>
          <a:ext cx="1105142" cy="676275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1105142</xdr:colOff>
      <xdr:row>30</xdr:row>
      <xdr:rowOff>235112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7591425" y="7267575"/>
          <a:ext cx="1105142" cy="711362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06" name="Text Box 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07" name="Text Box 2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08" name="Text Box 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09" name="Text Box 4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10" name="Text Box 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11" name="Text Box 6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12" name="Text Box 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13" name="Text Box 8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14" name="Text Box 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15" name="Text Box 10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16" name="Text Box 1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17" name="Text Box 12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18" name="Text Box 1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19" name="Text Box 14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20" name="Text Box 1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21" name="Text Box 16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22" name="Text Box 1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23" name="Text Box 18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24" name="Text Box 1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25" name="Text Box 20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26" name="Text Box 2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27" name="Text Box 22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28" name="Text Box 2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29" name="Text Box 24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6430" name="Text Box 2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6431" name="Text Box 26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04" name="Text Box 2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9505" name="Text Box 28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06" name="Text Box 2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9507" name="Text Box 30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08" name="Text Box 3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76200</xdr:colOff>
      <xdr:row>45</xdr:row>
      <xdr:rowOff>76200</xdr:rowOff>
    </xdr:to>
    <xdr:sp macro="" textlink="">
      <xdr:nvSpPr>
        <xdr:cNvPr id="149509" name="Text Box 32"/>
        <xdr:cNvSpPr txBox="1">
          <a:spLocks noChangeArrowheads="1"/>
        </xdr:cNvSpPr>
      </xdr:nvSpPr>
      <xdr:spPr bwMode="auto">
        <a:xfrm>
          <a:off x="109918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0" name="Text Box 3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1" name="Text Box 34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2" name="Text Box 3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3" name="Text Box 36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4" name="Text Box 3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5" name="Text Box 38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6" name="Text Box 3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7" name="Text Box 40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8" name="Text Box 4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19" name="Text Box 42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0" name="Text Box 4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1" name="Text Box 44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2" name="Text Box 4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3" name="Text Box 46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4" name="Text Box 4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5" name="Text Box 48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6" name="Text Box 4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7" name="Text Box 50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8" name="Text Box 5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29" name="Text Box 52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0" name="Text Box 5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1" name="Text Box 54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2" name="Text Box 5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3" name="Text Box 56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4" name="Text Box 5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5" name="Text Box 58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6" name="Text Box 5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7" name="Text Box 60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8" name="Text Box 6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39" name="Text Box 62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0" name="Text Box 6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1" name="Text Box 64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2" name="Text Box 6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3" name="Text Box 66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4" name="Text Box 6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5" name="Text Box 68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6" name="Text Box 6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7" name="Text Box 70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8" name="Text Box 7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49" name="Text Box 72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0" name="Text Box 7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1" name="Text Box 74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2" name="Text Box 7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3" name="Text Box 76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4" name="Text Box 7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5" name="Text Box 78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6" name="Text Box 7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7" name="Text Box 80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8" name="Text Box 8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59" name="Text Box 82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0" name="Text Box 8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1" name="Text Box 84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2" name="Text Box 8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3" name="Text Box 86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4" name="Text Box 87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5" name="Text Box 88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6" name="Text Box 89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7" name="Text Box 90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8" name="Text Box 91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69" name="Text Box 92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70" name="Text Box 93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71" name="Text Box 94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72" name="Text Box 95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76200</xdr:colOff>
      <xdr:row>45</xdr:row>
      <xdr:rowOff>76200</xdr:rowOff>
    </xdr:to>
    <xdr:sp macro="" textlink="">
      <xdr:nvSpPr>
        <xdr:cNvPr id="149573" name="Text Box 96"/>
        <xdr:cNvSpPr txBox="1">
          <a:spLocks noChangeArrowheads="1"/>
        </xdr:cNvSpPr>
      </xdr:nvSpPr>
      <xdr:spPr bwMode="auto">
        <a:xfrm>
          <a:off x="11601450" y="12220575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468163</xdr:colOff>
      <xdr:row>28</xdr:row>
      <xdr:rowOff>140002</xdr:rowOff>
    </xdr:from>
    <xdr:to>
      <xdr:col>12</xdr:col>
      <xdr:colOff>1573305</xdr:colOff>
      <xdr:row>31</xdr:row>
      <xdr:rowOff>60566</xdr:rowOff>
    </xdr:to>
    <xdr:sp macro="" textlink="">
      <xdr:nvSpPr>
        <xdr:cNvPr id="98" name="คำบรรยายภาพแบบลูกศรลง 97"/>
        <xdr:cNvSpPr/>
      </xdr:nvSpPr>
      <xdr:spPr>
        <a:xfrm flipH="1">
          <a:off x="8959790" y="8173351"/>
          <a:ext cx="1105142" cy="648418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9</xdr:row>
      <xdr:rowOff>47625</xdr:rowOff>
    </xdr:from>
    <xdr:to>
      <xdr:col>4</xdr:col>
      <xdr:colOff>38100</xdr:colOff>
      <xdr:row>9</xdr:row>
      <xdr:rowOff>228600</xdr:rowOff>
    </xdr:to>
    <xdr:sp macro="" textlink="">
      <xdr:nvSpPr>
        <xdr:cNvPr id="148701" name="Rectangle 13"/>
        <xdr:cNvSpPr>
          <a:spLocks noChangeArrowheads="1"/>
        </xdr:cNvSpPr>
      </xdr:nvSpPr>
      <xdr:spPr bwMode="auto">
        <a:xfrm>
          <a:off x="1647825" y="2190750"/>
          <a:ext cx="1905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400050</xdr:colOff>
      <xdr:row>9</xdr:row>
      <xdr:rowOff>9525</xdr:rowOff>
    </xdr:from>
    <xdr:to>
      <xdr:col>1</xdr:col>
      <xdr:colOff>590550</xdr:colOff>
      <xdr:row>9</xdr:row>
      <xdr:rowOff>200025</xdr:rowOff>
    </xdr:to>
    <xdr:sp macro="" textlink="">
      <xdr:nvSpPr>
        <xdr:cNvPr id="148702" name="Rectangle 14"/>
        <xdr:cNvSpPr>
          <a:spLocks noChangeArrowheads="1"/>
        </xdr:cNvSpPr>
      </xdr:nvSpPr>
      <xdr:spPr bwMode="auto">
        <a:xfrm>
          <a:off x="504825" y="2152650"/>
          <a:ext cx="190500" cy="1905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171450</xdr:colOff>
      <xdr:row>101</xdr:row>
      <xdr:rowOff>0</xdr:rowOff>
    </xdr:from>
    <xdr:to>
      <xdr:col>12</xdr:col>
      <xdr:colOff>247650</xdr:colOff>
      <xdr:row>102</xdr:row>
      <xdr:rowOff>152400</xdr:rowOff>
    </xdr:to>
    <xdr:sp macro="" textlink="">
      <xdr:nvSpPr>
        <xdr:cNvPr id="148703" name="Text Box 36"/>
        <xdr:cNvSpPr txBox="1">
          <a:spLocks noChangeArrowheads="1"/>
        </xdr:cNvSpPr>
      </xdr:nvSpPr>
      <xdr:spPr bwMode="auto">
        <a:xfrm>
          <a:off x="4876800" y="239268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171450</xdr:colOff>
      <xdr:row>101</xdr:row>
      <xdr:rowOff>0</xdr:rowOff>
    </xdr:from>
    <xdr:to>
      <xdr:col>12</xdr:col>
      <xdr:colOff>247650</xdr:colOff>
      <xdr:row>102</xdr:row>
      <xdr:rowOff>152400</xdr:rowOff>
    </xdr:to>
    <xdr:sp macro="" textlink="">
      <xdr:nvSpPr>
        <xdr:cNvPr id="148704" name="Text Box 37"/>
        <xdr:cNvSpPr txBox="1">
          <a:spLocks noChangeArrowheads="1"/>
        </xdr:cNvSpPr>
      </xdr:nvSpPr>
      <xdr:spPr bwMode="auto">
        <a:xfrm>
          <a:off x="4876800" y="239268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171450</xdr:colOff>
      <xdr:row>101</xdr:row>
      <xdr:rowOff>0</xdr:rowOff>
    </xdr:from>
    <xdr:to>
      <xdr:col>10</xdr:col>
      <xdr:colOff>247650</xdr:colOff>
      <xdr:row>102</xdr:row>
      <xdr:rowOff>152400</xdr:rowOff>
    </xdr:to>
    <xdr:sp macro="" textlink="">
      <xdr:nvSpPr>
        <xdr:cNvPr id="148705" name="Text Box 38"/>
        <xdr:cNvSpPr txBox="1">
          <a:spLocks noChangeArrowheads="1"/>
        </xdr:cNvSpPr>
      </xdr:nvSpPr>
      <xdr:spPr bwMode="auto">
        <a:xfrm>
          <a:off x="4162425" y="239268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171450</xdr:colOff>
      <xdr:row>101</xdr:row>
      <xdr:rowOff>0</xdr:rowOff>
    </xdr:from>
    <xdr:to>
      <xdr:col>8</xdr:col>
      <xdr:colOff>0</xdr:colOff>
      <xdr:row>102</xdr:row>
      <xdr:rowOff>152400</xdr:rowOff>
    </xdr:to>
    <xdr:sp macro="" textlink="">
      <xdr:nvSpPr>
        <xdr:cNvPr id="148706" name="Text Box 39"/>
        <xdr:cNvSpPr txBox="1">
          <a:spLocks noChangeArrowheads="1"/>
        </xdr:cNvSpPr>
      </xdr:nvSpPr>
      <xdr:spPr bwMode="auto">
        <a:xfrm>
          <a:off x="3286125" y="239268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342900</xdr:colOff>
      <xdr:row>9</xdr:row>
      <xdr:rowOff>47625</xdr:rowOff>
    </xdr:from>
    <xdr:to>
      <xdr:col>6</xdr:col>
      <xdr:colOff>533400</xdr:colOff>
      <xdr:row>9</xdr:row>
      <xdr:rowOff>238125</xdr:rowOff>
    </xdr:to>
    <xdr:sp macro="" textlink="">
      <xdr:nvSpPr>
        <xdr:cNvPr id="148707" name="Rectangle 13"/>
        <xdr:cNvSpPr>
          <a:spLocks noChangeArrowheads="1"/>
        </xdr:cNvSpPr>
      </xdr:nvSpPr>
      <xdr:spPr bwMode="auto">
        <a:xfrm>
          <a:off x="2838450" y="21907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161925</xdr:colOff>
      <xdr:row>9</xdr:row>
      <xdr:rowOff>28575</xdr:rowOff>
    </xdr:from>
    <xdr:to>
      <xdr:col>10</xdr:col>
      <xdr:colOff>352425</xdr:colOff>
      <xdr:row>9</xdr:row>
      <xdr:rowOff>219075</xdr:rowOff>
    </xdr:to>
    <xdr:sp macro="" textlink="">
      <xdr:nvSpPr>
        <xdr:cNvPr id="148708" name="Rectangle 13"/>
        <xdr:cNvSpPr>
          <a:spLocks noChangeArrowheads="1"/>
        </xdr:cNvSpPr>
      </xdr:nvSpPr>
      <xdr:spPr bwMode="auto">
        <a:xfrm>
          <a:off x="4152900" y="217170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28575</xdr:colOff>
      <xdr:row>9</xdr:row>
      <xdr:rowOff>47625</xdr:rowOff>
    </xdr:from>
    <xdr:to>
      <xdr:col>14</xdr:col>
      <xdr:colOff>104775</xdr:colOff>
      <xdr:row>9</xdr:row>
      <xdr:rowOff>238125</xdr:rowOff>
    </xdr:to>
    <xdr:sp macro="" textlink="">
      <xdr:nvSpPr>
        <xdr:cNvPr id="148709" name="Rectangle 13"/>
        <xdr:cNvSpPr>
          <a:spLocks noChangeArrowheads="1"/>
        </xdr:cNvSpPr>
      </xdr:nvSpPr>
      <xdr:spPr bwMode="auto">
        <a:xfrm>
          <a:off x="5286375" y="21907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13</xdr:row>
      <xdr:rowOff>47625</xdr:rowOff>
    </xdr:from>
    <xdr:to>
      <xdr:col>1</xdr:col>
      <xdr:colOff>581025</xdr:colOff>
      <xdr:row>14</xdr:row>
      <xdr:rowOff>0</xdr:rowOff>
    </xdr:to>
    <xdr:sp macro="" textlink="">
      <xdr:nvSpPr>
        <xdr:cNvPr id="148710" name="Rectangle 14"/>
        <xdr:cNvSpPr>
          <a:spLocks noChangeArrowheads="1"/>
        </xdr:cNvSpPr>
      </xdr:nvSpPr>
      <xdr:spPr bwMode="auto">
        <a:xfrm>
          <a:off x="495300" y="3143250"/>
          <a:ext cx="190500" cy="1905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14</xdr:row>
      <xdr:rowOff>57150</xdr:rowOff>
    </xdr:from>
    <xdr:to>
      <xdr:col>1</xdr:col>
      <xdr:colOff>581025</xdr:colOff>
      <xdr:row>15</xdr:row>
      <xdr:rowOff>9525</xdr:rowOff>
    </xdr:to>
    <xdr:sp macro="" textlink="">
      <xdr:nvSpPr>
        <xdr:cNvPr id="148711" name="Rectangle 14"/>
        <xdr:cNvSpPr>
          <a:spLocks noChangeArrowheads="1"/>
        </xdr:cNvSpPr>
      </xdr:nvSpPr>
      <xdr:spPr bwMode="auto">
        <a:xfrm>
          <a:off x="495300" y="3390900"/>
          <a:ext cx="190500" cy="1905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125729</xdr:colOff>
      <xdr:row>115</xdr:row>
      <xdr:rowOff>85725</xdr:rowOff>
    </xdr:from>
    <xdr:to>
      <xdr:col>2</xdr:col>
      <xdr:colOff>262696</xdr:colOff>
      <xdr:row>115</xdr:row>
      <xdr:rowOff>202266</xdr:rowOff>
    </xdr:to>
    <xdr:sp macro="" textlink="">
      <xdr:nvSpPr>
        <xdr:cNvPr id="13" name="Oval 46"/>
        <xdr:cNvSpPr/>
      </xdr:nvSpPr>
      <xdr:spPr>
        <a:xfrm>
          <a:off x="944879" y="3105150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4</xdr:col>
      <xdr:colOff>340995</xdr:colOff>
      <xdr:row>115</xdr:row>
      <xdr:rowOff>85725</xdr:rowOff>
    </xdr:from>
    <xdr:to>
      <xdr:col>4</xdr:col>
      <xdr:colOff>488498</xdr:colOff>
      <xdr:row>115</xdr:row>
      <xdr:rowOff>202266</xdr:rowOff>
    </xdr:to>
    <xdr:sp macro="" textlink="">
      <xdr:nvSpPr>
        <xdr:cNvPr id="14" name="Oval 47"/>
        <xdr:cNvSpPr/>
      </xdr:nvSpPr>
      <xdr:spPr>
        <a:xfrm>
          <a:off x="2245995" y="31051500"/>
          <a:ext cx="147503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7</xdr:col>
      <xdr:colOff>9525</xdr:colOff>
      <xdr:row>115</xdr:row>
      <xdr:rowOff>76200</xdr:rowOff>
    </xdr:from>
    <xdr:to>
      <xdr:col>8</xdr:col>
      <xdr:colOff>0</xdr:colOff>
      <xdr:row>115</xdr:row>
      <xdr:rowOff>201960</xdr:rowOff>
    </xdr:to>
    <xdr:sp macro="" textlink="">
      <xdr:nvSpPr>
        <xdr:cNvPr id="15" name="Oval 48"/>
        <xdr:cNvSpPr/>
      </xdr:nvSpPr>
      <xdr:spPr>
        <a:xfrm>
          <a:off x="3248025" y="31041975"/>
          <a:ext cx="142875" cy="125760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10</xdr:col>
      <xdr:colOff>156210</xdr:colOff>
      <xdr:row>115</xdr:row>
      <xdr:rowOff>85725</xdr:rowOff>
    </xdr:from>
    <xdr:to>
      <xdr:col>10</xdr:col>
      <xdr:colOff>293177</xdr:colOff>
      <xdr:row>115</xdr:row>
      <xdr:rowOff>202266</xdr:rowOff>
    </xdr:to>
    <xdr:sp macro="" textlink="">
      <xdr:nvSpPr>
        <xdr:cNvPr id="16" name="Oval 49"/>
        <xdr:cNvSpPr/>
      </xdr:nvSpPr>
      <xdr:spPr>
        <a:xfrm>
          <a:off x="4251960" y="3105150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12</xdr:col>
      <xdr:colOff>535305</xdr:colOff>
      <xdr:row>115</xdr:row>
      <xdr:rowOff>85725</xdr:rowOff>
    </xdr:from>
    <xdr:to>
      <xdr:col>13</xdr:col>
      <xdr:colOff>67953</xdr:colOff>
      <xdr:row>115</xdr:row>
      <xdr:rowOff>202266</xdr:rowOff>
    </xdr:to>
    <xdr:sp macro="" textlink="">
      <xdr:nvSpPr>
        <xdr:cNvPr id="17" name="Oval 50"/>
        <xdr:cNvSpPr/>
      </xdr:nvSpPr>
      <xdr:spPr>
        <a:xfrm>
          <a:off x="5345430" y="31051500"/>
          <a:ext cx="142248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2</xdr:col>
      <xdr:colOff>125729</xdr:colOff>
      <xdr:row>117</xdr:row>
      <xdr:rowOff>85725</xdr:rowOff>
    </xdr:from>
    <xdr:to>
      <xdr:col>2</xdr:col>
      <xdr:colOff>262696</xdr:colOff>
      <xdr:row>117</xdr:row>
      <xdr:rowOff>202266</xdr:rowOff>
    </xdr:to>
    <xdr:sp macro="" textlink="">
      <xdr:nvSpPr>
        <xdr:cNvPr id="18" name="Oval 51"/>
        <xdr:cNvSpPr/>
      </xdr:nvSpPr>
      <xdr:spPr>
        <a:xfrm>
          <a:off x="944879" y="3160395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4</xdr:col>
      <xdr:colOff>340995</xdr:colOff>
      <xdr:row>117</xdr:row>
      <xdr:rowOff>85725</xdr:rowOff>
    </xdr:from>
    <xdr:to>
      <xdr:col>4</xdr:col>
      <xdr:colOff>488498</xdr:colOff>
      <xdr:row>117</xdr:row>
      <xdr:rowOff>202266</xdr:rowOff>
    </xdr:to>
    <xdr:sp macro="" textlink="">
      <xdr:nvSpPr>
        <xdr:cNvPr id="19" name="Oval 52"/>
        <xdr:cNvSpPr/>
      </xdr:nvSpPr>
      <xdr:spPr>
        <a:xfrm>
          <a:off x="2245995" y="31603950"/>
          <a:ext cx="147503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7</xdr:col>
      <xdr:colOff>9525</xdr:colOff>
      <xdr:row>117</xdr:row>
      <xdr:rowOff>76200</xdr:rowOff>
    </xdr:from>
    <xdr:to>
      <xdr:col>8</xdr:col>
      <xdr:colOff>0</xdr:colOff>
      <xdr:row>117</xdr:row>
      <xdr:rowOff>201960</xdr:rowOff>
    </xdr:to>
    <xdr:sp macro="" textlink="">
      <xdr:nvSpPr>
        <xdr:cNvPr id="20" name="Oval 53"/>
        <xdr:cNvSpPr/>
      </xdr:nvSpPr>
      <xdr:spPr>
        <a:xfrm>
          <a:off x="3248025" y="31594425"/>
          <a:ext cx="142875" cy="125760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10</xdr:col>
      <xdr:colOff>156210</xdr:colOff>
      <xdr:row>117</xdr:row>
      <xdr:rowOff>85725</xdr:rowOff>
    </xdr:from>
    <xdr:to>
      <xdr:col>10</xdr:col>
      <xdr:colOff>293177</xdr:colOff>
      <xdr:row>117</xdr:row>
      <xdr:rowOff>202266</xdr:rowOff>
    </xdr:to>
    <xdr:sp macro="" textlink="">
      <xdr:nvSpPr>
        <xdr:cNvPr id="21" name="Oval 54"/>
        <xdr:cNvSpPr/>
      </xdr:nvSpPr>
      <xdr:spPr>
        <a:xfrm>
          <a:off x="4251960" y="3160395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12</xdr:col>
      <xdr:colOff>535305</xdr:colOff>
      <xdr:row>117</xdr:row>
      <xdr:rowOff>85725</xdr:rowOff>
    </xdr:from>
    <xdr:to>
      <xdr:col>13</xdr:col>
      <xdr:colOff>67953</xdr:colOff>
      <xdr:row>117</xdr:row>
      <xdr:rowOff>202266</xdr:rowOff>
    </xdr:to>
    <xdr:sp macro="" textlink="">
      <xdr:nvSpPr>
        <xdr:cNvPr id="22" name="Oval 55"/>
        <xdr:cNvSpPr/>
      </xdr:nvSpPr>
      <xdr:spPr>
        <a:xfrm>
          <a:off x="5345430" y="31603950"/>
          <a:ext cx="142248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2</xdr:col>
      <xdr:colOff>125729</xdr:colOff>
      <xdr:row>119</xdr:row>
      <xdr:rowOff>85725</xdr:rowOff>
    </xdr:from>
    <xdr:to>
      <xdr:col>2</xdr:col>
      <xdr:colOff>262696</xdr:colOff>
      <xdr:row>119</xdr:row>
      <xdr:rowOff>202266</xdr:rowOff>
    </xdr:to>
    <xdr:sp macro="" textlink="">
      <xdr:nvSpPr>
        <xdr:cNvPr id="23" name="Oval 56"/>
        <xdr:cNvSpPr/>
      </xdr:nvSpPr>
      <xdr:spPr>
        <a:xfrm>
          <a:off x="944879" y="3215640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4</xdr:col>
      <xdr:colOff>340995</xdr:colOff>
      <xdr:row>119</xdr:row>
      <xdr:rowOff>85725</xdr:rowOff>
    </xdr:from>
    <xdr:to>
      <xdr:col>4</xdr:col>
      <xdr:colOff>488498</xdr:colOff>
      <xdr:row>119</xdr:row>
      <xdr:rowOff>202266</xdr:rowOff>
    </xdr:to>
    <xdr:sp macro="" textlink="">
      <xdr:nvSpPr>
        <xdr:cNvPr id="24" name="Oval 57"/>
        <xdr:cNvSpPr/>
      </xdr:nvSpPr>
      <xdr:spPr>
        <a:xfrm>
          <a:off x="2245995" y="32156400"/>
          <a:ext cx="147503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7</xdr:col>
      <xdr:colOff>9525</xdr:colOff>
      <xdr:row>119</xdr:row>
      <xdr:rowOff>76200</xdr:rowOff>
    </xdr:from>
    <xdr:to>
      <xdr:col>8</xdr:col>
      <xdr:colOff>0</xdr:colOff>
      <xdr:row>119</xdr:row>
      <xdr:rowOff>201960</xdr:rowOff>
    </xdr:to>
    <xdr:sp macro="" textlink="">
      <xdr:nvSpPr>
        <xdr:cNvPr id="25" name="Oval 58"/>
        <xdr:cNvSpPr/>
      </xdr:nvSpPr>
      <xdr:spPr>
        <a:xfrm>
          <a:off x="3248025" y="32146875"/>
          <a:ext cx="142875" cy="125760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10</xdr:col>
      <xdr:colOff>156210</xdr:colOff>
      <xdr:row>119</xdr:row>
      <xdr:rowOff>85725</xdr:rowOff>
    </xdr:from>
    <xdr:to>
      <xdr:col>10</xdr:col>
      <xdr:colOff>293177</xdr:colOff>
      <xdr:row>119</xdr:row>
      <xdr:rowOff>202266</xdr:rowOff>
    </xdr:to>
    <xdr:sp macro="" textlink="">
      <xdr:nvSpPr>
        <xdr:cNvPr id="26" name="Oval 59"/>
        <xdr:cNvSpPr/>
      </xdr:nvSpPr>
      <xdr:spPr>
        <a:xfrm>
          <a:off x="4251960" y="3215640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12</xdr:col>
      <xdr:colOff>535305</xdr:colOff>
      <xdr:row>119</xdr:row>
      <xdr:rowOff>85725</xdr:rowOff>
    </xdr:from>
    <xdr:to>
      <xdr:col>13</xdr:col>
      <xdr:colOff>67953</xdr:colOff>
      <xdr:row>119</xdr:row>
      <xdr:rowOff>202266</xdr:rowOff>
    </xdr:to>
    <xdr:sp macro="" textlink="">
      <xdr:nvSpPr>
        <xdr:cNvPr id="27" name="Oval 60"/>
        <xdr:cNvSpPr/>
      </xdr:nvSpPr>
      <xdr:spPr>
        <a:xfrm>
          <a:off x="5345430" y="32156400"/>
          <a:ext cx="142248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2</xdr:col>
      <xdr:colOff>125729</xdr:colOff>
      <xdr:row>76</xdr:row>
      <xdr:rowOff>85725</xdr:rowOff>
    </xdr:from>
    <xdr:to>
      <xdr:col>2</xdr:col>
      <xdr:colOff>262696</xdr:colOff>
      <xdr:row>76</xdr:row>
      <xdr:rowOff>202266</xdr:rowOff>
    </xdr:to>
    <xdr:sp macro="" textlink="">
      <xdr:nvSpPr>
        <xdr:cNvPr id="28" name="Oval 71"/>
        <xdr:cNvSpPr/>
      </xdr:nvSpPr>
      <xdr:spPr>
        <a:xfrm>
          <a:off x="944879" y="2053590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4</xdr:col>
      <xdr:colOff>487680</xdr:colOff>
      <xdr:row>76</xdr:row>
      <xdr:rowOff>85725</xdr:rowOff>
    </xdr:from>
    <xdr:to>
      <xdr:col>5</xdr:col>
      <xdr:colOff>30480</xdr:colOff>
      <xdr:row>76</xdr:row>
      <xdr:rowOff>202266</xdr:rowOff>
    </xdr:to>
    <xdr:sp macro="" textlink="">
      <xdr:nvSpPr>
        <xdr:cNvPr id="29" name="Oval 72"/>
        <xdr:cNvSpPr/>
      </xdr:nvSpPr>
      <xdr:spPr>
        <a:xfrm>
          <a:off x="2392680" y="20535900"/>
          <a:ext cx="142875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8</xdr:col>
      <xdr:colOff>360045</xdr:colOff>
      <xdr:row>76</xdr:row>
      <xdr:rowOff>85725</xdr:rowOff>
    </xdr:from>
    <xdr:to>
      <xdr:col>8</xdr:col>
      <xdr:colOff>504621</xdr:colOff>
      <xdr:row>76</xdr:row>
      <xdr:rowOff>202266</xdr:rowOff>
    </xdr:to>
    <xdr:sp macro="" textlink="">
      <xdr:nvSpPr>
        <xdr:cNvPr id="30" name="Oval 74"/>
        <xdr:cNvSpPr/>
      </xdr:nvSpPr>
      <xdr:spPr>
        <a:xfrm>
          <a:off x="3750945" y="20535900"/>
          <a:ext cx="144576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2</xdr:col>
      <xdr:colOff>125729</xdr:colOff>
      <xdr:row>78</xdr:row>
      <xdr:rowOff>85725</xdr:rowOff>
    </xdr:from>
    <xdr:to>
      <xdr:col>2</xdr:col>
      <xdr:colOff>262696</xdr:colOff>
      <xdr:row>78</xdr:row>
      <xdr:rowOff>202266</xdr:rowOff>
    </xdr:to>
    <xdr:sp macro="" textlink="">
      <xdr:nvSpPr>
        <xdr:cNvPr id="31" name="Oval 76"/>
        <xdr:cNvSpPr/>
      </xdr:nvSpPr>
      <xdr:spPr>
        <a:xfrm>
          <a:off x="944879" y="2108835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4</xdr:col>
      <xdr:colOff>487680</xdr:colOff>
      <xdr:row>78</xdr:row>
      <xdr:rowOff>85725</xdr:rowOff>
    </xdr:from>
    <xdr:to>
      <xdr:col>5</xdr:col>
      <xdr:colOff>30480</xdr:colOff>
      <xdr:row>78</xdr:row>
      <xdr:rowOff>202266</xdr:rowOff>
    </xdr:to>
    <xdr:sp macro="" textlink="">
      <xdr:nvSpPr>
        <xdr:cNvPr id="32" name="Oval 77"/>
        <xdr:cNvSpPr/>
      </xdr:nvSpPr>
      <xdr:spPr>
        <a:xfrm>
          <a:off x="2392680" y="21088350"/>
          <a:ext cx="142875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8</xdr:col>
      <xdr:colOff>360045</xdr:colOff>
      <xdr:row>78</xdr:row>
      <xdr:rowOff>85725</xdr:rowOff>
    </xdr:from>
    <xdr:to>
      <xdr:col>8</xdr:col>
      <xdr:colOff>504621</xdr:colOff>
      <xdr:row>78</xdr:row>
      <xdr:rowOff>202266</xdr:rowOff>
    </xdr:to>
    <xdr:sp macro="" textlink="">
      <xdr:nvSpPr>
        <xdr:cNvPr id="33" name="Oval 78"/>
        <xdr:cNvSpPr/>
      </xdr:nvSpPr>
      <xdr:spPr>
        <a:xfrm>
          <a:off x="3750945" y="21088350"/>
          <a:ext cx="144576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2</xdr:col>
      <xdr:colOff>125729</xdr:colOff>
      <xdr:row>80</xdr:row>
      <xdr:rowOff>85725</xdr:rowOff>
    </xdr:from>
    <xdr:to>
      <xdr:col>2</xdr:col>
      <xdr:colOff>262696</xdr:colOff>
      <xdr:row>80</xdr:row>
      <xdr:rowOff>202266</xdr:rowOff>
    </xdr:to>
    <xdr:sp macro="" textlink="">
      <xdr:nvSpPr>
        <xdr:cNvPr id="34" name="Oval 79"/>
        <xdr:cNvSpPr/>
      </xdr:nvSpPr>
      <xdr:spPr>
        <a:xfrm>
          <a:off x="944879" y="2164080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4</xdr:col>
      <xdr:colOff>487680</xdr:colOff>
      <xdr:row>80</xdr:row>
      <xdr:rowOff>85725</xdr:rowOff>
    </xdr:from>
    <xdr:to>
      <xdr:col>5</xdr:col>
      <xdr:colOff>30480</xdr:colOff>
      <xdr:row>80</xdr:row>
      <xdr:rowOff>202266</xdr:rowOff>
    </xdr:to>
    <xdr:sp macro="" textlink="">
      <xdr:nvSpPr>
        <xdr:cNvPr id="35" name="Oval 80"/>
        <xdr:cNvSpPr/>
      </xdr:nvSpPr>
      <xdr:spPr>
        <a:xfrm>
          <a:off x="2392680" y="21640800"/>
          <a:ext cx="142875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8</xdr:col>
      <xdr:colOff>360045</xdr:colOff>
      <xdr:row>80</xdr:row>
      <xdr:rowOff>85725</xdr:rowOff>
    </xdr:from>
    <xdr:to>
      <xdr:col>8</xdr:col>
      <xdr:colOff>504621</xdr:colOff>
      <xdr:row>80</xdr:row>
      <xdr:rowOff>202266</xdr:rowOff>
    </xdr:to>
    <xdr:sp macro="" textlink="">
      <xdr:nvSpPr>
        <xdr:cNvPr id="36" name="Oval 81"/>
        <xdr:cNvSpPr/>
      </xdr:nvSpPr>
      <xdr:spPr>
        <a:xfrm>
          <a:off x="3750945" y="21640800"/>
          <a:ext cx="144576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</xdr:col>
      <xdr:colOff>381000</xdr:colOff>
      <xdr:row>20</xdr:row>
      <xdr:rowOff>47625</xdr:rowOff>
    </xdr:from>
    <xdr:to>
      <xdr:col>1</xdr:col>
      <xdr:colOff>571500</xdr:colOff>
      <xdr:row>21</xdr:row>
      <xdr:rowOff>0</xdr:rowOff>
    </xdr:to>
    <xdr:sp macro="" textlink="">
      <xdr:nvSpPr>
        <xdr:cNvPr id="148736" name="Rectangle 14"/>
        <xdr:cNvSpPr>
          <a:spLocks noChangeArrowheads="1"/>
        </xdr:cNvSpPr>
      </xdr:nvSpPr>
      <xdr:spPr bwMode="auto">
        <a:xfrm>
          <a:off x="485775" y="4810125"/>
          <a:ext cx="190500" cy="1905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20</xdr:row>
      <xdr:rowOff>38100</xdr:rowOff>
    </xdr:from>
    <xdr:to>
      <xdr:col>5</xdr:col>
      <xdr:colOff>0</xdr:colOff>
      <xdr:row>20</xdr:row>
      <xdr:rowOff>228600</xdr:rowOff>
    </xdr:to>
    <xdr:sp macro="" textlink="">
      <xdr:nvSpPr>
        <xdr:cNvPr id="148737" name="Rectangle 14"/>
        <xdr:cNvSpPr>
          <a:spLocks noChangeArrowheads="1"/>
        </xdr:cNvSpPr>
      </xdr:nvSpPr>
      <xdr:spPr bwMode="auto">
        <a:xfrm>
          <a:off x="2209800" y="4800600"/>
          <a:ext cx="190500" cy="1905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565785</xdr:colOff>
      <xdr:row>128</xdr:row>
      <xdr:rowOff>76200</xdr:rowOff>
    </xdr:from>
    <xdr:to>
      <xdr:col>2</xdr:col>
      <xdr:colOff>76200</xdr:colOff>
      <xdr:row>128</xdr:row>
      <xdr:rowOff>192741</xdr:rowOff>
    </xdr:to>
    <xdr:sp macro="" textlink="">
      <xdr:nvSpPr>
        <xdr:cNvPr id="39" name="Oval 45"/>
        <xdr:cNvSpPr/>
      </xdr:nvSpPr>
      <xdr:spPr>
        <a:xfrm>
          <a:off x="670560" y="30413325"/>
          <a:ext cx="120015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</xdr:col>
      <xdr:colOff>575310</xdr:colOff>
      <xdr:row>131</xdr:row>
      <xdr:rowOff>66675</xdr:rowOff>
    </xdr:from>
    <xdr:to>
      <xdr:col>2</xdr:col>
      <xdr:colOff>76200</xdr:colOff>
      <xdr:row>131</xdr:row>
      <xdr:rowOff>183216</xdr:rowOff>
    </xdr:to>
    <xdr:sp macro="" textlink="">
      <xdr:nvSpPr>
        <xdr:cNvPr id="40" name="Oval 61"/>
        <xdr:cNvSpPr/>
      </xdr:nvSpPr>
      <xdr:spPr>
        <a:xfrm>
          <a:off x="680085" y="31118175"/>
          <a:ext cx="110490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</xdr:col>
      <xdr:colOff>571500</xdr:colOff>
      <xdr:row>134</xdr:row>
      <xdr:rowOff>76199</xdr:rowOff>
    </xdr:from>
    <xdr:to>
      <xdr:col>2</xdr:col>
      <xdr:colOff>66675</xdr:colOff>
      <xdr:row>134</xdr:row>
      <xdr:rowOff>200024</xdr:rowOff>
    </xdr:to>
    <xdr:sp macro="" textlink="">
      <xdr:nvSpPr>
        <xdr:cNvPr id="41" name="Oval 62"/>
        <xdr:cNvSpPr/>
      </xdr:nvSpPr>
      <xdr:spPr>
        <a:xfrm>
          <a:off x="676275" y="31842074"/>
          <a:ext cx="104775" cy="123825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</xdr:col>
      <xdr:colOff>542925</xdr:colOff>
      <xdr:row>137</xdr:row>
      <xdr:rowOff>66675</xdr:rowOff>
    </xdr:from>
    <xdr:to>
      <xdr:col>2</xdr:col>
      <xdr:colOff>38101</xdr:colOff>
      <xdr:row>137</xdr:row>
      <xdr:rowOff>200025</xdr:rowOff>
    </xdr:to>
    <xdr:sp macro="" textlink="">
      <xdr:nvSpPr>
        <xdr:cNvPr id="42" name="Oval 63"/>
        <xdr:cNvSpPr/>
      </xdr:nvSpPr>
      <xdr:spPr>
        <a:xfrm>
          <a:off x="647700" y="32546925"/>
          <a:ext cx="104776" cy="133350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2</xdr:col>
      <xdr:colOff>125729</xdr:colOff>
      <xdr:row>113</xdr:row>
      <xdr:rowOff>85725</xdr:rowOff>
    </xdr:from>
    <xdr:to>
      <xdr:col>2</xdr:col>
      <xdr:colOff>262696</xdr:colOff>
      <xdr:row>113</xdr:row>
      <xdr:rowOff>202266</xdr:rowOff>
    </xdr:to>
    <xdr:sp macro="" textlink="">
      <xdr:nvSpPr>
        <xdr:cNvPr id="44" name="Oval 65"/>
        <xdr:cNvSpPr/>
      </xdr:nvSpPr>
      <xdr:spPr>
        <a:xfrm>
          <a:off x="944879" y="3049905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6</xdr:col>
      <xdr:colOff>369570</xdr:colOff>
      <xdr:row>113</xdr:row>
      <xdr:rowOff>85725</xdr:rowOff>
    </xdr:from>
    <xdr:to>
      <xdr:col>6</xdr:col>
      <xdr:colOff>506537</xdr:colOff>
      <xdr:row>113</xdr:row>
      <xdr:rowOff>202266</xdr:rowOff>
    </xdr:to>
    <xdr:sp macro="" textlink="">
      <xdr:nvSpPr>
        <xdr:cNvPr id="45" name="Oval 67"/>
        <xdr:cNvSpPr/>
      </xdr:nvSpPr>
      <xdr:spPr>
        <a:xfrm>
          <a:off x="2969895" y="3049905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10</xdr:col>
      <xdr:colOff>497205</xdr:colOff>
      <xdr:row>113</xdr:row>
      <xdr:rowOff>76200</xdr:rowOff>
    </xdr:from>
    <xdr:to>
      <xdr:col>11</xdr:col>
      <xdr:colOff>38576</xdr:colOff>
      <xdr:row>113</xdr:row>
      <xdr:rowOff>201960</xdr:rowOff>
    </xdr:to>
    <xdr:sp macro="" textlink="">
      <xdr:nvSpPr>
        <xdr:cNvPr id="46" name="Oval 69"/>
        <xdr:cNvSpPr/>
      </xdr:nvSpPr>
      <xdr:spPr>
        <a:xfrm>
          <a:off x="4592955" y="30489525"/>
          <a:ext cx="141446" cy="125760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260985</xdr:colOff>
      <xdr:row>142</xdr:row>
      <xdr:rowOff>85725</xdr:rowOff>
    </xdr:from>
    <xdr:to>
      <xdr:col>3</xdr:col>
      <xdr:colOff>416683</xdr:colOff>
      <xdr:row>142</xdr:row>
      <xdr:rowOff>202266</xdr:rowOff>
    </xdr:to>
    <xdr:sp macro="" textlink="">
      <xdr:nvSpPr>
        <xdr:cNvPr id="47" name="Oval 82"/>
        <xdr:cNvSpPr/>
      </xdr:nvSpPr>
      <xdr:spPr>
        <a:xfrm>
          <a:off x="1432560" y="33756600"/>
          <a:ext cx="155698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260985</xdr:colOff>
      <xdr:row>143</xdr:row>
      <xdr:rowOff>76200</xdr:rowOff>
    </xdr:from>
    <xdr:to>
      <xdr:col>3</xdr:col>
      <xdr:colOff>416683</xdr:colOff>
      <xdr:row>143</xdr:row>
      <xdr:rowOff>200025</xdr:rowOff>
    </xdr:to>
    <xdr:sp macro="" textlink="">
      <xdr:nvSpPr>
        <xdr:cNvPr id="48" name="Oval 83"/>
        <xdr:cNvSpPr/>
      </xdr:nvSpPr>
      <xdr:spPr>
        <a:xfrm>
          <a:off x="1432560" y="33985200"/>
          <a:ext cx="155698" cy="123825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278130</xdr:colOff>
      <xdr:row>147</xdr:row>
      <xdr:rowOff>85725</xdr:rowOff>
    </xdr:from>
    <xdr:to>
      <xdr:col>3</xdr:col>
      <xdr:colOff>415097</xdr:colOff>
      <xdr:row>147</xdr:row>
      <xdr:rowOff>202266</xdr:rowOff>
    </xdr:to>
    <xdr:sp macro="" textlink="">
      <xdr:nvSpPr>
        <xdr:cNvPr id="49" name="Oval 84"/>
        <xdr:cNvSpPr/>
      </xdr:nvSpPr>
      <xdr:spPr>
        <a:xfrm>
          <a:off x="1449705" y="34947225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278130</xdr:colOff>
      <xdr:row>148</xdr:row>
      <xdr:rowOff>85725</xdr:rowOff>
    </xdr:from>
    <xdr:to>
      <xdr:col>3</xdr:col>
      <xdr:colOff>415097</xdr:colOff>
      <xdr:row>148</xdr:row>
      <xdr:rowOff>202266</xdr:rowOff>
    </xdr:to>
    <xdr:sp macro="" textlink="">
      <xdr:nvSpPr>
        <xdr:cNvPr id="50" name="Oval 85"/>
        <xdr:cNvSpPr/>
      </xdr:nvSpPr>
      <xdr:spPr>
        <a:xfrm>
          <a:off x="1449705" y="3518535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278130</xdr:colOff>
      <xdr:row>149</xdr:row>
      <xdr:rowOff>85725</xdr:rowOff>
    </xdr:from>
    <xdr:to>
      <xdr:col>3</xdr:col>
      <xdr:colOff>415097</xdr:colOff>
      <xdr:row>149</xdr:row>
      <xdr:rowOff>202266</xdr:rowOff>
    </xdr:to>
    <xdr:sp macro="" textlink="">
      <xdr:nvSpPr>
        <xdr:cNvPr id="51" name="Oval 86"/>
        <xdr:cNvSpPr/>
      </xdr:nvSpPr>
      <xdr:spPr>
        <a:xfrm>
          <a:off x="1449705" y="35423475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466725</xdr:colOff>
      <xdr:row>11</xdr:row>
      <xdr:rowOff>28575</xdr:rowOff>
    </xdr:from>
    <xdr:to>
      <xdr:col>4</xdr:col>
      <xdr:colOff>28575</xdr:colOff>
      <xdr:row>11</xdr:row>
      <xdr:rowOff>209550</xdr:rowOff>
    </xdr:to>
    <xdr:sp macro="" textlink="">
      <xdr:nvSpPr>
        <xdr:cNvPr id="148751" name="Rectangle 13"/>
        <xdr:cNvSpPr>
          <a:spLocks noChangeArrowheads="1"/>
        </xdr:cNvSpPr>
      </xdr:nvSpPr>
      <xdr:spPr bwMode="auto">
        <a:xfrm>
          <a:off x="1638300" y="2647950"/>
          <a:ext cx="1905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57150</xdr:rowOff>
    </xdr:from>
    <xdr:to>
      <xdr:col>1</xdr:col>
      <xdr:colOff>581025</xdr:colOff>
      <xdr:row>11</xdr:row>
      <xdr:rowOff>247650</xdr:rowOff>
    </xdr:to>
    <xdr:sp macro="" textlink="">
      <xdr:nvSpPr>
        <xdr:cNvPr id="148752" name="Rectangle 14"/>
        <xdr:cNvSpPr>
          <a:spLocks noChangeArrowheads="1"/>
        </xdr:cNvSpPr>
      </xdr:nvSpPr>
      <xdr:spPr bwMode="auto">
        <a:xfrm>
          <a:off x="495300" y="2676525"/>
          <a:ext cx="190500" cy="18097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161925</xdr:colOff>
      <xdr:row>11</xdr:row>
      <xdr:rowOff>28575</xdr:rowOff>
    </xdr:from>
    <xdr:to>
      <xdr:col>10</xdr:col>
      <xdr:colOff>352425</xdr:colOff>
      <xdr:row>11</xdr:row>
      <xdr:rowOff>219075</xdr:rowOff>
    </xdr:to>
    <xdr:sp macro="" textlink="">
      <xdr:nvSpPr>
        <xdr:cNvPr id="148753" name="Rectangle 13"/>
        <xdr:cNvSpPr>
          <a:spLocks noChangeArrowheads="1"/>
        </xdr:cNvSpPr>
      </xdr:nvSpPr>
      <xdr:spPr bwMode="auto">
        <a:xfrm>
          <a:off x="4152900" y="26479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361950</xdr:colOff>
      <xdr:row>13</xdr:row>
      <xdr:rowOff>38100</xdr:rowOff>
    </xdr:from>
    <xdr:to>
      <xdr:col>6</xdr:col>
      <xdr:colOff>552450</xdr:colOff>
      <xdr:row>13</xdr:row>
      <xdr:rowOff>219075</xdr:rowOff>
    </xdr:to>
    <xdr:sp macro="" textlink="">
      <xdr:nvSpPr>
        <xdr:cNvPr id="148754" name="Rectangle 13"/>
        <xdr:cNvSpPr>
          <a:spLocks noChangeArrowheads="1"/>
        </xdr:cNvSpPr>
      </xdr:nvSpPr>
      <xdr:spPr bwMode="auto">
        <a:xfrm>
          <a:off x="2857500" y="3133725"/>
          <a:ext cx="1905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381000</xdr:colOff>
      <xdr:row>17</xdr:row>
      <xdr:rowOff>47625</xdr:rowOff>
    </xdr:from>
    <xdr:to>
      <xdr:col>1</xdr:col>
      <xdr:colOff>571500</xdr:colOff>
      <xdr:row>17</xdr:row>
      <xdr:rowOff>238125</xdr:rowOff>
    </xdr:to>
    <xdr:sp macro="" textlink="">
      <xdr:nvSpPr>
        <xdr:cNvPr id="148755" name="Rectangle 13"/>
        <xdr:cNvSpPr>
          <a:spLocks noChangeArrowheads="1"/>
        </xdr:cNvSpPr>
      </xdr:nvSpPr>
      <xdr:spPr bwMode="auto">
        <a:xfrm>
          <a:off x="485775" y="40957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381000</xdr:colOff>
      <xdr:row>16</xdr:row>
      <xdr:rowOff>47625</xdr:rowOff>
    </xdr:from>
    <xdr:to>
      <xdr:col>1</xdr:col>
      <xdr:colOff>571500</xdr:colOff>
      <xdr:row>16</xdr:row>
      <xdr:rowOff>228600</xdr:rowOff>
    </xdr:to>
    <xdr:sp macro="" textlink="">
      <xdr:nvSpPr>
        <xdr:cNvPr id="148756" name="Rectangle 14"/>
        <xdr:cNvSpPr>
          <a:spLocks noChangeArrowheads="1"/>
        </xdr:cNvSpPr>
      </xdr:nvSpPr>
      <xdr:spPr bwMode="auto">
        <a:xfrm>
          <a:off x="485775" y="3857625"/>
          <a:ext cx="190500" cy="18097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438150</xdr:colOff>
      <xdr:row>16</xdr:row>
      <xdr:rowOff>47625</xdr:rowOff>
    </xdr:from>
    <xdr:to>
      <xdr:col>9</xdr:col>
      <xdr:colOff>38100</xdr:colOff>
      <xdr:row>16</xdr:row>
      <xdr:rowOff>238125</xdr:rowOff>
    </xdr:to>
    <xdr:sp macro="" textlink="">
      <xdr:nvSpPr>
        <xdr:cNvPr id="148757" name="Rectangle 13"/>
        <xdr:cNvSpPr>
          <a:spLocks noChangeArrowheads="1"/>
        </xdr:cNvSpPr>
      </xdr:nvSpPr>
      <xdr:spPr bwMode="auto">
        <a:xfrm>
          <a:off x="3724275" y="3857625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381000</xdr:colOff>
      <xdr:row>18</xdr:row>
      <xdr:rowOff>38100</xdr:rowOff>
    </xdr:from>
    <xdr:to>
      <xdr:col>1</xdr:col>
      <xdr:colOff>571500</xdr:colOff>
      <xdr:row>18</xdr:row>
      <xdr:rowOff>228600</xdr:rowOff>
    </xdr:to>
    <xdr:sp macro="" textlink="">
      <xdr:nvSpPr>
        <xdr:cNvPr id="148758" name="Rectangle 13"/>
        <xdr:cNvSpPr>
          <a:spLocks noChangeArrowheads="1"/>
        </xdr:cNvSpPr>
      </xdr:nvSpPr>
      <xdr:spPr bwMode="auto">
        <a:xfrm>
          <a:off x="485775" y="43243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438150</xdr:colOff>
      <xdr:row>17</xdr:row>
      <xdr:rowOff>47625</xdr:rowOff>
    </xdr:from>
    <xdr:to>
      <xdr:col>9</xdr:col>
      <xdr:colOff>38100</xdr:colOff>
      <xdr:row>17</xdr:row>
      <xdr:rowOff>238125</xdr:rowOff>
    </xdr:to>
    <xdr:sp macro="" textlink="">
      <xdr:nvSpPr>
        <xdr:cNvPr id="148759" name="Rectangle 13"/>
        <xdr:cNvSpPr>
          <a:spLocks noChangeArrowheads="1"/>
        </xdr:cNvSpPr>
      </xdr:nvSpPr>
      <xdr:spPr bwMode="auto">
        <a:xfrm>
          <a:off x="3724275" y="40957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65</xdr:row>
      <xdr:rowOff>266700</xdr:rowOff>
    </xdr:from>
    <xdr:to>
      <xdr:col>10</xdr:col>
      <xdr:colOff>219075</xdr:colOff>
      <xdr:row>65</xdr:row>
      <xdr:rowOff>266700</xdr:rowOff>
    </xdr:to>
    <xdr:cxnSp macro="">
      <xdr:nvCxnSpPr>
        <xdr:cNvPr id="61" name="ตัวเชื่อมต่อตรง 60"/>
        <xdr:cNvCxnSpPr/>
      </xdr:nvCxnSpPr>
      <xdr:spPr>
        <a:xfrm>
          <a:off x="3267075" y="16849725"/>
          <a:ext cx="1047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590550</xdr:colOff>
      <xdr:row>66</xdr:row>
      <xdr:rowOff>9525</xdr:rowOff>
    </xdr:from>
    <xdr:to>
      <xdr:col>14</xdr:col>
      <xdr:colOff>28575</xdr:colOff>
      <xdr:row>66</xdr:row>
      <xdr:rowOff>9525</xdr:rowOff>
    </xdr:to>
    <xdr:cxnSp macro="">
      <xdr:nvCxnSpPr>
        <xdr:cNvPr id="62" name="ตัวเชื่อมต่อตรง 61"/>
        <xdr:cNvCxnSpPr/>
      </xdr:nvCxnSpPr>
      <xdr:spPr>
        <a:xfrm>
          <a:off x="4686300" y="16868775"/>
          <a:ext cx="876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466725</xdr:colOff>
      <xdr:row>161</xdr:row>
      <xdr:rowOff>95250</xdr:rowOff>
    </xdr:from>
    <xdr:to>
      <xdr:col>16</xdr:col>
      <xdr:colOff>476250</xdr:colOff>
      <xdr:row>162</xdr:row>
      <xdr:rowOff>190500</xdr:rowOff>
    </xdr:to>
    <xdr:sp macro="" textlink="">
      <xdr:nvSpPr>
        <xdr:cNvPr id="64" name="สี่เหลี่ยมผืนผ้า 63"/>
        <xdr:cNvSpPr/>
      </xdr:nvSpPr>
      <xdr:spPr>
        <a:xfrm>
          <a:off x="5172075" y="38290500"/>
          <a:ext cx="1400175" cy="3238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</a:p>
      </xdr:txBody>
    </xdr:sp>
    <xdr:clientData/>
  </xdr:twoCellAnchor>
  <xdr:twoCellAnchor>
    <xdr:from>
      <xdr:col>1</xdr:col>
      <xdr:colOff>581025</xdr:colOff>
      <xdr:row>121</xdr:row>
      <xdr:rowOff>76200</xdr:rowOff>
    </xdr:from>
    <xdr:to>
      <xdr:col>2</xdr:col>
      <xdr:colOff>108392</xdr:colOff>
      <xdr:row>121</xdr:row>
      <xdr:rowOff>192741</xdr:rowOff>
    </xdr:to>
    <xdr:sp macro="" textlink="">
      <xdr:nvSpPr>
        <xdr:cNvPr id="68" name="Oval 56"/>
        <xdr:cNvSpPr/>
      </xdr:nvSpPr>
      <xdr:spPr>
        <a:xfrm>
          <a:off x="685800" y="28746450"/>
          <a:ext cx="136967" cy="11654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</xdr:col>
      <xdr:colOff>552450</xdr:colOff>
      <xdr:row>125</xdr:row>
      <xdr:rowOff>104775</xdr:rowOff>
    </xdr:from>
    <xdr:to>
      <xdr:col>2</xdr:col>
      <xdr:colOff>57150</xdr:colOff>
      <xdr:row>125</xdr:row>
      <xdr:rowOff>202266</xdr:rowOff>
    </xdr:to>
    <xdr:sp macro="" textlink="">
      <xdr:nvSpPr>
        <xdr:cNvPr id="69" name="Oval 56"/>
        <xdr:cNvSpPr/>
      </xdr:nvSpPr>
      <xdr:spPr>
        <a:xfrm>
          <a:off x="657225" y="29727525"/>
          <a:ext cx="114300" cy="97491"/>
        </a:xfrm>
        <a:prstGeom prst="ellipse">
          <a:avLst/>
        </a:prstGeom>
        <a:ln w="3175"/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11</xdr:row>
      <xdr:rowOff>38100</xdr:rowOff>
    </xdr:from>
    <xdr:to>
      <xdr:col>15</xdr:col>
      <xdr:colOff>114300</xdr:colOff>
      <xdr:row>11</xdr:row>
      <xdr:rowOff>295275</xdr:rowOff>
    </xdr:to>
    <xdr:sp macro="" textlink="">
      <xdr:nvSpPr>
        <xdr:cNvPr id="146457" name="AutoShape 7"/>
        <xdr:cNvSpPr>
          <a:spLocks/>
        </xdr:cNvSpPr>
      </xdr:nvSpPr>
      <xdr:spPr bwMode="auto">
        <a:xfrm>
          <a:off x="11096625" y="3381375"/>
          <a:ext cx="76200" cy="257175"/>
        </a:xfrm>
        <a:prstGeom prst="rightBrace">
          <a:avLst>
            <a:gd name="adj1" fmla="val 2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47625</xdr:colOff>
      <xdr:row>11</xdr:row>
      <xdr:rowOff>85725</xdr:rowOff>
    </xdr:from>
    <xdr:to>
      <xdr:col>10</xdr:col>
      <xdr:colOff>123825</xdr:colOff>
      <xdr:row>11</xdr:row>
      <xdr:rowOff>295275</xdr:rowOff>
    </xdr:to>
    <xdr:sp macro="" textlink="">
      <xdr:nvSpPr>
        <xdr:cNvPr id="146458" name="AutoShape 7"/>
        <xdr:cNvSpPr>
          <a:spLocks/>
        </xdr:cNvSpPr>
      </xdr:nvSpPr>
      <xdr:spPr bwMode="auto">
        <a:xfrm>
          <a:off x="7200900" y="3429000"/>
          <a:ext cx="76200" cy="209550"/>
        </a:xfrm>
        <a:prstGeom prst="rightBrace">
          <a:avLst>
            <a:gd name="adj1" fmla="val 22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76200</xdr:colOff>
      <xdr:row>14</xdr:row>
      <xdr:rowOff>219075</xdr:rowOff>
    </xdr:from>
    <xdr:to>
      <xdr:col>1</xdr:col>
      <xdr:colOff>152400</xdr:colOff>
      <xdr:row>27</xdr:row>
      <xdr:rowOff>171450</xdr:rowOff>
    </xdr:to>
    <xdr:sp macro="" textlink="">
      <xdr:nvSpPr>
        <xdr:cNvPr id="146459" name="AutoShape 3"/>
        <xdr:cNvSpPr>
          <a:spLocks/>
        </xdr:cNvSpPr>
      </xdr:nvSpPr>
      <xdr:spPr bwMode="auto">
        <a:xfrm>
          <a:off x="1543050" y="4638675"/>
          <a:ext cx="76200" cy="3048000"/>
        </a:xfrm>
        <a:prstGeom prst="rightBrace">
          <a:avLst>
            <a:gd name="adj1" fmla="val 3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561295</xdr:colOff>
      <xdr:row>20</xdr:row>
      <xdr:rowOff>178593</xdr:rowOff>
    </xdr:from>
    <xdr:to>
      <xdr:col>9</xdr:col>
      <xdr:colOff>1581829</xdr:colOff>
      <xdr:row>22</xdr:row>
      <xdr:rowOff>212612</xdr:rowOff>
    </xdr:to>
    <xdr:sp macro="" textlink="">
      <xdr:nvSpPr>
        <xdr:cNvPr id="2" name="คำบรรยายภาพแบบลูกศรลง 1"/>
        <xdr:cNvSpPr/>
      </xdr:nvSpPr>
      <xdr:spPr>
        <a:xfrm>
          <a:off x="8164286" y="6089196"/>
          <a:ext cx="1020534" cy="612322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20</xdr:row>
      <xdr:rowOff>257175</xdr:rowOff>
    </xdr:from>
    <xdr:to>
      <xdr:col>8</xdr:col>
      <xdr:colOff>1574347</xdr:colOff>
      <xdr:row>24</xdr:row>
      <xdr:rowOff>177573</xdr:rowOff>
    </xdr:to>
    <xdr:sp macro="" textlink="">
      <xdr:nvSpPr>
        <xdr:cNvPr id="2" name="คำบรรยายภาพแบบลูกศรลง 1"/>
        <xdr:cNvSpPr/>
      </xdr:nvSpPr>
      <xdr:spPr>
        <a:xfrm>
          <a:off x="8048625" y="5886450"/>
          <a:ext cx="1221922" cy="987198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25</xdr:row>
      <xdr:rowOff>19049</xdr:rowOff>
    </xdr:from>
    <xdr:to>
      <xdr:col>8</xdr:col>
      <xdr:colOff>1888672</xdr:colOff>
      <xdr:row>27</xdr:row>
      <xdr:rowOff>177572</xdr:rowOff>
    </xdr:to>
    <xdr:sp macro="" textlink="">
      <xdr:nvSpPr>
        <xdr:cNvPr id="2" name="คำบรรยายภาพแบบลูกศรลง 1"/>
        <xdr:cNvSpPr/>
      </xdr:nvSpPr>
      <xdr:spPr>
        <a:xfrm>
          <a:off x="7486650" y="6334124"/>
          <a:ext cx="1221922" cy="634773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19</xdr:row>
      <xdr:rowOff>38100</xdr:rowOff>
    </xdr:from>
    <xdr:to>
      <xdr:col>6</xdr:col>
      <xdr:colOff>1974397</xdr:colOff>
      <xdr:row>22</xdr:row>
      <xdr:rowOff>38100</xdr:rowOff>
    </xdr:to>
    <xdr:sp macro="" textlink="">
      <xdr:nvSpPr>
        <xdr:cNvPr id="2" name="คำบรรยายภาพแบบลูกศรลง 1"/>
        <xdr:cNvSpPr/>
      </xdr:nvSpPr>
      <xdr:spPr>
        <a:xfrm>
          <a:off x="7286625" y="5343525"/>
          <a:ext cx="1221922" cy="714375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</xdr:row>
      <xdr:rowOff>0</xdr:rowOff>
    </xdr:from>
    <xdr:to>
      <xdr:col>13</xdr:col>
      <xdr:colOff>76200</xdr:colOff>
      <xdr:row>41</xdr:row>
      <xdr:rowOff>38100</xdr:rowOff>
    </xdr:to>
    <xdr:sp macro="" textlink="">
      <xdr:nvSpPr>
        <xdr:cNvPr id="140669" name="Text Box 1"/>
        <xdr:cNvSpPr txBox="1">
          <a:spLocks noChangeArrowheads="1"/>
        </xdr:cNvSpPr>
      </xdr:nvSpPr>
      <xdr:spPr bwMode="auto">
        <a:xfrm>
          <a:off x="10677525" y="111252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76200</xdr:colOff>
      <xdr:row>41</xdr:row>
      <xdr:rowOff>0</xdr:rowOff>
    </xdr:from>
    <xdr:to>
      <xdr:col>11</xdr:col>
      <xdr:colOff>171450</xdr:colOff>
      <xdr:row>41</xdr:row>
      <xdr:rowOff>38100</xdr:rowOff>
    </xdr:to>
    <xdr:sp macro="" textlink="">
      <xdr:nvSpPr>
        <xdr:cNvPr id="140670" name="Text Box 2"/>
        <xdr:cNvSpPr txBox="1">
          <a:spLocks noChangeArrowheads="1"/>
        </xdr:cNvSpPr>
      </xdr:nvSpPr>
      <xdr:spPr bwMode="auto">
        <a:xfrm>
          <a:off x="8734425" y="11125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76200</xdr:colOff>
      <xdr:row>41</xdr:row>
      <xdr:rowOff>38100</xdr:rowOff>
    </xdr:to>
    <xdr:sp macro="" textlink="">
      <xdr:nvSpPr>
        <xdr:cNvPr id="140671" name="Text Box 3"/>
        <xdr:cNvSpPr txBox="1">
          <a:spLocks noChangeArrowheads="1"/>
        </xdr:cNvSpPr>
      </xdr:nvSpPr>
      <xdr:spPr bwMode="auto">
        <a:xfrm>
          <a:off x="10677525" y="111252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76200</xdr:colOff>
      <xdr:row>41</xdr:row>
      <xdr:rowOff>0</xdr:rowOff>
    </xdr:from>
    <xdr:to>
      <xdr:col>11</xdr:col>
      <xdr:colOff>171450</xdr:colOff>
      <xdr:row>41</xdr:row>
      <xdr:rowOff>38100</xdr:rowOff>
    </xdr:to>
    <xdr:sp macro="" textlink="">
      <xdr:nvSpPr>
        <xdr:cNvPr id="140672" name="Text Box 4"/>
        <xdr:cNvSpPr txBox="1">
          <a:spLocks noChangeArrowheads="1"/>
        </xdr:cNvSpPr>
      </xdr:nvSpPr>
      <xdr:spPr bwMode="auto">
        <a:xfrm>
          <a:off x="8734425" y="11125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45</xdr:row>
      <xdr:rowOff>0</xdr:rowOff>
    </xdr:from>
    <xdr:to>
      <xdr:col>13</xdr:col>
      <xdr:colOff>76200</xdr:colOff>
      <xdr:row>45</xdr:row>
      <xdr:rowOff>38100</xdr:rowOff>
    </xdr:to>
    <xdr:sp macro="" textlink="">
      <xdr:nvSpPr>
        <xdr:cNvPr id="140673" name="Text Box 5"/>
        <xdr:cNvSpPr txBox="1">
          <a:spLocks noChangeArrowheads="1"/>
        </xdr:cNvSpPr>
      </xdr:nvSpPr>
      <xdr:spPr bwMode="auto">
        <a:xfrm>
          <a:off x="10677525" y="1212532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45</xdr:row>
      <xdr:rowOff>0</xdr:rowOff>
    </xdr:from>
    <xdr:to>
      <xdr:col>13</xdr:col>
      <xdr:colOff>76200</xdr:colOff>
      <xdr:row>45</xdr:row>
      <xdr:rowOff>38100</xdr:rowOff>
    </xdr:to>
    <xdr:sp macro="" textlink="">
      <xdr:nvSpPr>
        <xdr:cNvPr id="140674" name="Text Box 6"/>
        <xdr:cNvSpPr txBox="1">
          <a:spLocks noChangeArrowheads="1"/>
        </xdr:cNvSpPr>
      </xdr:nvSpPr>
      <xdr:spPr bwMode="auto">
        <a:xfrm>
          <a:off x="10677525" y="1212532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25</xdr:row>
      <xdr:rowOff>38100</xdr:rowOff>
    </xdr:to>
    <xdr:sp macro="" textlink="">
      <xdr:nvSpPr>
        <xdr:cNvPr id="140675" name="Text Box 7"/>
        <xdr:cNvSpPr txBox="1">
          <a:spLocks noChangeArrowheads="1"/>
        </xdr:cNvSpPr>
      </xdr:nvSpPr>
      <xdr:spPr bwMode="auto">
        <a:xfrm>
          <a:off x="10210800" y="64008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25</xdr:row>
      <xdr:rowOff>38100</xdr:rowOff>
    </xdr:to>
    <xdr:sp macro="" textlink="">
      <xdr:nvSpPr>
        <xdr:cNvPr id="140676" name="Text Box 8"/>
        <xdr:cNvSpPr txBox="1">
          <a:spLocks noChangeArrowheads="1"/>
        </xdr:cNvSpPr>
      </xdr:nvSpPr>
      <xdr:spPr bwMode="auto">
        <a:xfrm>
          <a:off x="10210800" y="64008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25</xdr:row>
      <xdr:rowOff>38100</xdr:rowOff>
    </xdr:to>
    <xdr:sp macro="" textlink="">
      <xdr:nvSpPr>
        <xdr:cNvPr id="140677" name="Text Box 9"/>
        <xdr:cNvSpPr txBox="1">
          <a:spLocks noChangeArrowheads="1"/>
        </xdr:cNvSpPr>
      </xdr:nvSpPr>
      <xdr:spPr bwMode="auto">
        <a:xfrm>
          <a:off x="10210800" y="64008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25</xdr:row>
      <xdr:rowOff>38100</xdr:rowOff>
    </xdr:to>
    <xdr:sp macro="" textlink="">
      <xdr:nvSpPr>
        <xdr:cNvPr id="140678" name="Text Box 10"/>
        <xdr:cNvSpPr txBox="1">
          <a:spLocks noChangeArrowheads="1"/>
        </xdr:cNvSpPr>
      </xdr:nvSpPr>
      <xdr:spPr bwMode="auto">
        <a:xfrm>
          <a:off x="10210800" y="64008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400050</xdr:colOff>
      <xdr:row>27</xdr:row>
      <xdr:rowOff>0</xdr:rowOff>
    </xdr:from>
    <xdr:to>
      <xdr:col>11</xdr:col>
      <xdr:colOff>1545772</xdr:colOff>
      <xdr:row>29</xdr:row>
      <xdr:rowOff>187098</xdr:rowOff>
    </xdr:to>
    <xdr:sp macro="" textlink="">
      <xdr:nvSpPr>
        <xdr:cNvPr id="12" name="คำบรรยายภาพแบบลูกศรลง 11"/>
        <xdr:cNvSpPr/>
      </xdr:nvSpPr>
      <xdr:spPr>
        <a:xfrm>
          <a:off x="9058275" y="6934200"/>
          <a:ext cx="1145722" cy="720498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64</xdr:row>
      <xdr:rowOff>0</xdr:rowOff>
    </xdr:from>
    <xdr:to>
      <xdr:col>9</xdr:col>
      <xdr:colOff>180975</xdr:colOff>
      <xdr:row>64</xdr:row>
      <xdr:rowOff>38100</xdr:rowOff>
    </xdr:to>
    <xdr:sp macro="" textlink="">
      <xdr:nvSpPr>
        <xdr:cNvPr id="116181" name="Text Box 2"/>
        <xdr:cNvSpPr txBox="1">
          <a:spLocks noChangeArrowheads="1"/>
        </xdr:cNvSpPr>
      </xdr:nvSpPr>
      <xdr:spPr bwMode="auto">
        <a:xfrm>
          <a:off x="6953250" y="16754475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64</xdr:row>
      <xdr:rowOff>0</xdr:rowOff>
    </xdr:from>
    <xdr:to>
      <xdr:col>9</xdr:col>
      <xdr:colOff>180975</xdr:colOff>
      <xdr:row>64</xdr:row>
      <xdr:rowOff>38100</xdr:rowOff>
    </xdr:to>
    <xdr:sp macro="" textlink="">
      <xdr:nvSpPr>
        <xdr:cNvPr id="116182" name="Text Box 4"/>
        <xdr:cNvSpPr txBox="1">
          <a:spLocks noChangeArrowheads="1"/>
        </xdr:cNvSpPr>
      </xdr:nvSpPr>
      <xdr:spPr bwMode="auto">
        <a:xfrm>
          <a:off x="6953250" y="16754475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1057275</xdr:colOff>
      <xdr:row>29</xdr:row>
      <xdr:rowOff>133350</xdr:rowOff>
    </xdr:from>
    <xdr:to>
      <xdr:col>11</xdr:col>
      <xdr:colOff>2202997</xdr:colOff>
      <xdr:row>32</xdr:row>
      <xdr:rowOff>139473</xdr:rowOff>
    </xdr:to>
    <xdr:sp macro="" textlink="">
      <xdr:nvSpPr>
        <xdr:cNvPr id="4" name="คำบรรยายภาพแบบลูกศรลง 3"/>
        <xdr:cNvSpPr/>
      </xdr:nvSpPr>
      <xdr:spPr>
        <a:xfrm>
          <a:off x="9544050" y="7610475"/>
          <a:ext cx="1145722" cy="720498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438149</xdr:colOff>
      <xdr:row>21</xdr:row>
      <xdr:rowOff>228600</xdr:rowOff>
    </xdr:from>
    <xdr:to>
      <xdr:col>8</xdr:col>
      <xdr:colOff>1533525</xdr:colOff>
      <xdr:row>24</xdr:row>
      <xdr:rowOff>123825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9363074" y="6143625"/>
          <a:ext cx="1095376" cy="695325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Desktop/&#3615;&#3629;&#3619;&#3660;&#3617;&#3588;&#3635;&#3586;&#3629;&#3611;&#3637;%2055%20&#3614;&#3637;&#3656;&#3650;&#3629;&#365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591;&#3610;&#3611;&#3619;&#3632;&#3617;&#3634;&#3603;%2057/&#3585;&#3619;&#3617;&#3629;&#3609;&#3634;&#3617;&#3633;&#3618;/&#3648;&#3629;&#3585;&#3626;&#3634;&#3619;&#3594;&#3637;&#3657;&#3649;&#3592;&#3591;&#3629;&#3609;&#3640;&#3631;%20%20&#3611;&#3637;%2054%20&#3626;&#3656;&#3591;&#3626;&#3616;&#3634;%20(&#3627;&#3618;&#358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591;&#3610;&#3611;&#3619;&#3632;&#3617;&#3634;&#3603;%2057/&#3585;&#3619;&#3617;&#3629;&#3609;&#3634;&#3617;&#3633;&#3618;/&#3615;&#3629;&#3619;&#3660;&#3617;&#3588;&#3635;&#3586;&#3629;&#3611;&#3637;%2055%20&#3614;&#3637;&#3656;&#3650;&#3629;&#365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1"/>
      <sheetName val="2"/>
      <sheetName val="3"/>
      <sheetName val="4"/>
      <sheetName val="5"/>
      <sheetName val="6"/>
      <sheetName val="สรุป"/>
      <sheetName val="สรุป(2)"/>
      <sheetName val="อัตรากำลัง"/>
      <sheetName val="สรุปผลงาน"/>
      <sheetName val="ผลงานข้อสังเกต53"/>
      <sheetName val="7"/>
      <sheetName val="รวม ใช้"/>
      <sheetName val="รวมใหม่"/>
      <sheetName val="งด."/>
      <sheetName val="สรุปดำเนินงาน"/>
      <sheetName val="รายละเอียดำเนินงาน"/>
      <sheetName val="8"/>
      <sheetName val="สรุปอบรม"/>
      <sheetName val="สรุปปชส1"/>
      <sheetName val="อบรม"/>
      <sheetName val="ปชส1"/>
      <sheetName val="สิ่งพิมพ์1"/>
      <sheetName val="ตปท."/>
      <sheetName val="วิจัย ใหม่ (2)"/>
      <sheetName val="จ้างเหมา1"/>
      <sheetName val="ค่าใช้จ่ายปรับใหม่(3)"/>
      <sheetName val="ค่าเช่ารถ"/>
      <sheetName val="ค่าเช่าบ้าน"/>
      <sheetName val="รถ"/>
      <sheetName val="ค่าตอบแทนรถ"/>
      <sheetName val="งด. ที่เหลือ"/>
      <sheetName val="สิ่งพิมพ์ศูนย์เด็กเล็ก"/>
      <sheetName val="อน."/>
      <sheetName val="สรุปอุดหนุน"/>
      <sheetName val="รายละเอียดอุดหนุน"/>
      <sheetName val="8 (2)"/>
      <sheetName val="สรุปทปษ"/>
      <sheetName val="ทปษ"/>
      <sheetName val="รายละอียด อน"/>
      <sheetName val="อน.ที่เหลือ"/>
      <sheetName val="รจอ."/>
      <sheetName val="สรุปรายจ่ายอื่น"/>
      <sheetName val="รายละเอียดรายจ่ายอื่น"/>
      <sheetName val="8 (3)"/>
      <sheetName val="สรุปตปท"/>
      <sheetName val="ตปท"/>
      <sheetName val="สรุปวิจัย"/>
      <sheetName val="วิจัย"/>
      <sheetName val="Sheet5"/>
      <sheetName val="สิ่งพิมพ์ (เก่า)"/>
      <sheetName val="ปชส (เก่า)"/>
      <sheetName val="สาร"/>
      <sheetName val="รวม ไม่ใช้"/>
      <sheetName val="ปชส"/>
      <sheetName val="ค่าเช่ารถยนต์"/>
      <sheetName val="รวม ใช้ (ไม่ใช้)"/>
      <sheetName val="อบรม ไม่ใช้"/>
      <sheetName val="วิจัย ไม่ใช้"/>
      <sheetName val="สรุปปชส"/>
      <sheetName val="ปชสใหม่"/>
      <sheetName val="สิ่งพิมพ์"/>
      <sheetName val="จ้างเหมา"/>
      <sheetName val="ค่าใช้จ่าย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1"/>
      <sheetName val="2"/>
      <sheetName val="3"/>
      <sheetName val="4"/>
      <sheetName val="5"/>
      <sheetName val="6"/>
      <sheetName val="สรุป"/>
      <sheetName val="สรุป(2)"/>
      <sheetName val="อัตรากำลัง"/>
      <sheetName val="สรุปผลงาน"/>
      <sheetName val="ผลงานข้อสังเกต53"/>
      <sheetName val="7"/>
      <sheetName val="รวม ใช้"/>
      <sheetName val="งด."/>
      <sheetName val="สรุปดำเนินงาน"/>
      <sheetName val="รายละเอียดำเนินงาน"/>
      <sheetName val="8"/>
      <sheetName val="สรุปอบรม"/>
      <sheetName val="อบรม"/>
      <sheetName val="สรุปปชส"/>
      <sheetName val="ปชสใหม่"/>
      <sheetName val="สิ่งพิมพ์"/>
      <sheetName val="จ้างเหมา"/>
      <sheetName val="ค่าใช้จ่าย (2)"/>
      <sheetName val="รถ"/>
      <sheetName val="ค่าเช่าบ้าน"/>
      <sheetName val="ค่าเช่ารถยนต์"/>
      <sheetName val="ค่าตอบแทนรถ"/>
      <sheetName val="อน."/>
      <sheetName val="สรุปอุดหนุน"/>
      <sheetName val="รายละเอียดอุดหนุน"/>
      <sheetName val="8 (2)"/>
      <sheetName val="สรุปทปษ"/>
      <sheetName val="ทปษ"/>
      <sheetName val="รจอ."/>
      <sheetName val="สรุปรายจ่ายอื่น"/>
      <sheetName val="รายละเอียดรายจ่ายอื่น"/>
      <sheetName val="8 (3)"/>
      <sheetName val="สรุปตปท"/>
      <sheetName val="ตปท"/>
      <sheetName val="สรุปวิจัย"/>
      <sheetName val="วิจัย ใหม่"/>
      <sheetName val="วิจัย"/>
      <sheetName val="Sheet5"/>
      <sheetName val="สิ่งพิมพ์ (เก่า)"/>
      <sheetName val="ปชส (เก่า)"/>
      <sheetName val="สาร"/>
      <sheetName val="รวม ไม่ใช้"/>
      <sheetName val="ปช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1"/>
      <sheetName val="2"/>
      <sheetName val="3"/>
      <sheetName val="4"/>
      <sheetName val="5"/>
      <sheetName val="6"/>
      <sheetName val="สรุป"/>
      <sheetName val="สรุป(2)"/>
      <sheetName val="อัตรากำลัง"/>
      <sheetName val="สรุปผลงาน"/>
      <sheetName val="ผลงานข้อสังเกต53"/>
      <sheetName val="7"/>
      <sheetName val="รวม ใช้"/>
      <sheetName val="รวมใหม่"/>
      <sheetName val="งด."/>
      <sheetName val="สรุปดำเนินงาน"/>
      <sheetName val="รายละเอียดำเนินงาน"/>
      <sheetName val="8"/>
      <sheetName val="สรุปอบรม"/>
      <sheetName val="สรุปปชส1"/>
      <sheetName val="อบรม"/>
      <sheetName val="ปชส1"/>
      <sheetName val="สิ่งพิมพ์1"/>
      <sheetName val="ตปท."/>
      <sheetName val="วิจัย ใหม่ (2)"/>
      <sheetName val="จ้างเหมา1"/>
      <sheetName val="ค่าใช้จ่ายปรับใหม่(3)"/>
      <sheetName val="ค่าเช่ารถ"/>
      <sheetName val="ค่าเช่าบ้าน"/>
      <sheetName val="รถ"/>
      <sheetName val="ค่าตอบแทนรถ"/>
      <sheetName val="งด. ที่เหลือ"/>
      <sheetName val="สิ่งพิมพ์ศูนย์เด็กเล็ก"/>
      <sheetName val="อน."/>
      <sheetName val="สรุปอุดหนุน"/>
      <sheetName val="รายละเอียดอุดหนุน"/>
      <sheetName val="8 (2)"/>
      <sheetName val="สรุปทปษ"/>
      <sheetName val="ทปษ"/>
      <sheetName val="รายละอียด อน"/>
      <sheetName val="อน.ที่เหลือ"/>
      <sheetName val="รจอ."/>
      <sheetName val="สรุปรายจ่ายอื่น"/>
      <sheetName val="รายละเอียดรายจ่ายอื่น"/>
      <sheetName val="8 (3)"/>
      <sheetName val="สรุปตปท"/>
      <sheetName val="ตปท"/>
      <sheetName val="สรุปวิจัย"/>
      <sheetName val="วิจัย"/>
      <sheetName val="Sheet5"/>
      <sheetName val="สิ่งพิมพ์ (เก่า)"/>
      <sheetName val="ปชส (เก่า)"/>
      <sheetName val="สาร"/>
      <sheetName val="รวม ไม่ใช้"/>
      <sheetName val="ปชส"/>
      <sheetName val="ค่าเช่ารถยนต์"/>
      <sheetName val="รวม ใช้ (ไม่ใช้)"/>
      <sheetName val="อบรม ไม่ใช้"/>
      <sheetName val="วิจัย ไม่ใช้"/>
      <sheetName val="สรุปปชส"/>
      <sheetName val="ปชสใหม่"/>
      <sheetName val="สิ่งพิมพ์"/>
      <sheetName val="จ้างเหมา"/>
      <sheetName val="ค่าใช้จ่าย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M42"/>
  <sheetViews>
    <sheetView workbookViewId="0">
      <selection activeCell="B20" sqref="B20"/>
    </sheetView>
  </sheetViews>
  <sheetFormatPr defaultRowHeight="36"/>
  <cols>
    <col min="1" max="16384" width="9.140625" style="377"/>
  </cols>
  <sheetData>
    <row r="1" spans="1:13" ht="30" customHeight="1"/>
    <row r="2" spans="1:13" ht="30" customHeight="1"/>
    <row r="3" spans="1:13" ht="30" customHeight="1"/>
    <row r="4" spans="1:13" ht="30" customHeight="1"/>
    <row r="5" spans="1:13" ht="30" customHeight="1"/>
    <row r="6" spans="1:13" ht="30" customHeight="1"/>
    <row r="7" spans="1:13" ht="30" customHeight="1"/>
    <row r="8" spans="1:13" ht="30" customHeight="1">
      <c r="A8" s="1613" t="s">
        <v>703</v>
      </c>
      <c r="B8" s="1613"/>
      <c r="C8" s="1613"/>
      <c r="D8" s="1613"/>
      <c r="E8" s="1613"/>
      <c r="F8" s="1613"/>
      <c r="G8" s="1613"/>
      <c r="H8" s="1613"/>
      <c r="I8" s="1613"/>
      <c r="J8" s="1613"/>
      <c r="K8" s="1613"/>
      <c r="L8" s="1613"/>
      <c r="M8" s="1613"/>
    </row>
    <row r="9" spans="1:13" ht="30" customHeight="1">
      <c r="A9" s="1613" t="s">
        <v>503</v>
      </c>
      <c r="B9" s="1613"/>
      <c r="C9" s="1613"/>
      <c r="D9" s="1613"/>
      <c r="E9" s="1613"/>
      <c r="F9" s="1613"/>
      <c r="G9" s="1613"/>
      <c r="H9" s="1613"/>
      <c r="I9" s="1613"/>
      <c r="J9" s="1613"/>
      <c r="K9" s="1613"/>
      <c r="L9" s="1613"/>
      <c r="M9" s="1613"/>
    </row>
    <row r="10" spans="1:13" ht="30" customHeight="1">
      <c r="A10" s="1613" t="s">
        <v>99</v>
      </c>
      <c r="B10" s="1613"/>
      <c r="C10" s="1613"/>
      <c r="D10" s="1613"/>
      <c r="E10" s="1613"/>
      <c r="F10" s="1613"/>
      <c r="G10" s="1613"/>
      <c r="H10" s="1613"/>
      <c r="I10" s="1613"/>
      <c r="J10" s="1613"/>
      <c r="K10" s="1613"/>
      <c r="L10" s="1613"/>
      <c r="M10" s="1613"/>
    </row>
    <row r="11" spans="1:13" ht="30" customHeight="1"/>
    <row r="12" spans="1:13" ht="30" customHeight="1"/>
    <row r="13" spans="1:13" ht="30" customHeight="1">
      <c r="L13" s="377" t="s">
        <v>369</v>
      </c>
    </row>
    <row r="14" spans="1:13" ht="30" customHeight="1"/>
    <row r="15" spans="1:13" ht="30" customHeight="1"/>
    <row r="16" spans="1:13" ht="30" customHeight="1"/>
    <row r="17" spans="6:13" s="378" customFormat="1" ht="30" customHeight="1">
      <c r="F17" s="618"/>
      <c r="G17" s="618"/>
      <c r="H17" s="618"/>
      <c r="I17" s="618"/>
      <c r="J17" s="618"/>
      <c r="K17" s="618"/>
      <c r="L17" s="605" t="s">
        <v>370</v>
      </c>
      <c r="M17" s="618"/>
    </row>
    <row r="18" spans="6:13" ht="30" customHeight="1"/>
    <row r="19" spans="6:13" ht="30" customHeight="1"/>
    <row r="20" spans="6:13" ht="30" customHeight="1"/>
    <row r="21" spans="6:13" ht="30" customHeight="1"/>
    <row r="22" spans="6:13" ht="30" customHeight="1"/>
    <row r="23" spans="6:13" ht="30" customHeight="1"/>
    <row r="24" spans="6:13" ht="30" customHeight="1"/>
    <row r="25" spans="6:13" ht="30" customHeight="1"/>
    <row r="26" spans="6:13" ht="30" customHeight="1"/>
    <row r="27" spans="6:13" ht="30" customHeight="1"/>
    <row r="28" spans="6:13" ht="30" customHeight="1"/>
    <row r="29" spans="6:13" ht="30" customHeight="1"/>
    <row r="30" spans="6:13" ht="30" customHeight="1"/>
    <row r="31" spans="6:13" ht="30" customHeight="1"/>
    <row r="32" spans="6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</sheetData>
  <mergeCells count="3">
    <mergeCell ref="A8:M8"/>
    <mergeCell ref="A9:M9"/>
    <mergeCell ref="A10:M10"/>
  </mergeCells>
  <pageMargins left="1.08" right="0.70866141732283472" top="0.74803149606299213" bottom="0.74803149606299213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J15"/>
  <sheetViews>
    <sheetView workbookViewId="0">
      <selection activeCell="I12" sqref="I12"/>
    </sheetView>
  </sheetViews>
  <sheetFormatPr defaultRowHeight="21"/>
  <cols>
    <col min="1" max="1" width="6.28515625" style="2" customWidth="1"/>
    <col min="2" max="2" width="27.7109375" style="2" customWidth="1"/>
    <col min="3" max="3" width="31.28515625" style="2" customWidth="1"/>
    <col min="4" max="5" width="3.85546875" style="2" customWidth="1"/>
    <col min="6" max="7" width="13.5703125" style="2" customWidth="1"/>
    <col min="8" max="8" width="15" style="2" customWidth="1"/>
    <col min="9" max="9" width="16.5703125" style="2" customWidth="1"/>
    <col min="10" max="10" width="12.42578125" style="2" customWidth="1"/>
  </cols>
  <sheetData>
    <row r="1" spans="1:10">
      <c r="J1" s="118" t="s">
        <v>145</v>
      </c>
    </row>
    <row r="2" spans="1:10">
      <c r="J2" s="1376"/>
    </row>
    <row r="3" spans="1:10">
      <c r="E3" s="1313" t="s">
        <v>99</v>
      </c>
      <c r="J3" s="1376"/>
    </row>
    <row r="4" spans="1:10" ht="23.25">
      <c r="A4" s="1674" t="s">
        <v>838</v>
      </c>
      <c r="B4" s="1674"/>
      <c r="C4" s="1674"/>
      <c r="D4" s="1674"/>
      <c r="E4" s="1674"/>
      <c r="F4" s="1674"/>
      <c r="G4" s="1674"/>
      <c r="H4" s="1674"/>
      <c r="I4" s="1674"/>
      <c r="J4" s="1674"/>
    </row>
    <row r="6" spans="1:10" ht="31.5" customHeight="1">
      <c r="A6" s="1675" t="s">
        <v>22</v>
      </c>
      <c r="B6" s="1675" t="s">
        <v>821</v>
      </c>
      <c r="C6" s="1675" t="s">
        <v>822</v>
      </c>
      <c r="D6" s="1677" t="s">
        <v>823</v>
      </c>
      <c r="E6" s="1678"/>
      <c r="F6" s="1679" t="s">
        <v>835</v>
      </c>
      <c r="G6" s="1680"/>
      <c r="H6" s="1679" t="s">
        <v>836</v>
      </c>
      <c r="I6" s="1680"/>
      <c r="J6" s="1675" t="s">
        <v>17</v>
      </c>
    </row>
    <row r="7" spans="1:10" ht="49.5" customHeight="1">
      <c r="A7" s="1676"/>
      <c r="B7" s="1676"/>
      <c r="C7" s="1676"/>
      <c r="D7" s="1377" t="s">
        <v>824</v>
      </c>
      <c r="E7" s="1378" t="s">
        <v>825</v>
      </c>
      <c r="F7" s="1379" t="s">
        <v>826</v>
      </c>
      <c r="G7" s="1379" t="s">
        <v>827</v>
      </c>
      <c r="H7" s="1379" t="s">
        <v>826</v>
      </c>
      <c r="I7" s="1379" t="s">
        <v>827</v>
      </c>
      <c r="J7" s="1681"/>
    </row>
    <row r="8" spans="1:10" ht="31.5" customHeight="1">
      <c r="A8" s="1380">
        <v>1</v>
      </c>
      <c r="B8" s="1381" t="s">
        <v>828</v>
      </c>
      <c r="C8" s="1381" t="s">
        <v>829</v>
      </c>
      <c r="D8" s="1382" t="s">
        <v>830</v>
      </c>
      <c r="E8" s="1383"/>
      <c r="F8" s="504"/>
      <c r="G8" s="504"/>
      <c r="H8" s="504"/>
      <c r="I8" s="504">
        <f>H8*12</f>
        <v>0</v>
      </c>
      <c r="J8" s="1384"/>
    </row>
    <row r="9" spans="1:10" ht="31.5" customHeight="1">
      <c r="A9" s="1385">
        <v>2</v>
      </c>
      <c r="B9" s="1386" t="s">
        <v>831</v>
      </c>
      <c r="C9" s="1386" t="s">
        <v>832</v>
      </c>
      <c r="D9" s="1387" t="s">
        <v>830</v>
      </c>
      <c r="E9" s="1387"/>
      <c r="F9" s="1388"/>
      <c r="G9" s="1388"/>
      <c r="H9" s="1388"/>
      <c r="I9" s="1388">
        <f>H9*12</f>
        <v>0</v>
      </c>
      <c r="J9" s="1389"/>
    </row>
    <row r="10" spans="1:10" ht="31.5" customHeight="1">
      <c r="A10" s="1380">
        <v>3</v>
      </c>
      <c r="B10" s="1399" t="s">
        <v>837</v>
      </c>
      <c r="C10" s="1381" t="s">
        <v>832</v>
      </c>
      <c r="D10" s="1387" t="s">
        <v>830</v>
      </c>
      <c r="E10" s="1382"/>
      <c r="F10" s="1388"/>
      <c r="G10" s="504"/>
      <c r="H10" s="1388"/>
      <c r="I10" s="504">
        <f>H10*12</f>
        <v>0</v>
      </c>
      <c r="J10" s="1390">
        <f>H10*12</f>
        <v>0</v>
      </c>
    </row>
    <row r="11" spans="1:10" ht="31.5" customHeight="1">
      <c r="A11" s="670"/>
      <c r="B11" s="502"/>
      <c r="C11" s="502"/>
      <c r="D11" s="502"/>
      <c r="E11" s="673"/>
      <c r="F11" s="503"/>
      <c r="G11" s="503"/>
      <c r="H11" s="503"/>
      <c r="I11" s="503"/>
      <c r="J11" s="1391">
        <f>H11*12</f>
        <v>0</v>
      </c>
    </row>
    <row r="12" spans="1:10" ht="31.5" customHeight="1">
      <c r="A12" s="1672" t="s">
        <v>44</v>
      </c>
      <c r="B12" s="1673"/>
      <c r="C12" s="1673"/>
      <c r="D12" s="1673"/>
      <c r="E12" s="1673"/>
      <c r="F12" s="1392"/>
      <c r="G12" s="1393">
        <f>SUM(G8:G11)</f>
        <v>0</v>
      </c>
      <c r="H12" s="1392"/>
      <c r="I12" s="1394">
        <f>SUM(I8:I11)</f>
        <v>0</v>
      </c>
      <c r="J12" s="1395"/>
    </row>
    <row r="13" spans="1:10">
      <c r="A13" s="1396"/>
      <c r="B13" s="1397" t="s">
        <v>833</v>
      </c>
      <c r="C13" s="1396"/>
      <c r="D13" s="1396"/>
      <c r="E13" s="1396"/>
      <c r="F13" s="1396"/>
      <c r="G13" s="1398"/>
      <c r="H13" s="1398"/>
      <c r="I13" s="1398"/>
      <c r="J13" s="1398"/>
    </row>
    <row r="14" spans="1:10">
      <c r="A14" s="1398"/>
      <c r="B14" s="1397" t="s">
        <v>834</v>
      </c>
      <c r="C14" s="1398"/>
      <c r="D14" s="1398"/>
      <c r="E14" s="1398"/>
      <c r="F14" s="1398"/>
      <c r="G14" s="1398"/>
      <c r="H14" s="1398"/>
      <c r="I14" s="1398"/>
      <c r="J14" s="1398"/>
    </row>
    <row r="15" spans="1:10">
      <c r="A15" s="1398"/>
      <c r="B15" s="1398"/>
      <c r="C15" s="1398"/>
      <c r="D15" s="1398"/>
      <c r="E15" s="1398"/>
      <c r="F15" s="1398"/>
      <c r="G15" s="1398"/>
      <c r="H15" s="1398"/>
      <c r="I15" s="1398"/>
      <c r="J15" s="1398"/>
    </row>
  </sheetData>
  <mergeCells count="9">
    <mergeCell ref="A12:E12"/>
    <mergeCell ref="A4:J4"/>
    <mergeCell ref="A6:A7"/>
    <mergeCell ref="B6:B7"/>
    <mergeCell ref="C6:C7"/>
    <mergeCell ref="D6:E6"/>
    <mergeCell ref="F6:G6"/>
    <mergeCell ref="H6:I6"/>
    <mergeCell ref="J6:J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I44"/>
  <sheetViews>
    <sheetView workbookViewId="0">
      <selection activeCell="D11" sqref="D11"/>
    </sheetView>
  </sheetViews>
  <sheetFormatPr defaultRowHeight="21"/>
  <cols>
    <col min="1" max="1" width="7.85546875" style="116" customWidth="1"/>
    <col min="2" max="2" width="18.5703125" style="5" customWidth="1"/>
    <col min="3" max="3" width="14" style="5" customWidth="1"/>
    <col min="4" max="4" width="12.140625" style="5" customWidth="1"/>
    <col min="5" max="5" width="9.85546875" style="5" customWidth="1"/>
    <col min="6" max="6" width="12.140625" style="5" customWidth="1"/>
    <col min="7" max="8" width="15.85546875" style="5" customWidth="1"/>
    <col min="9" max="9" width="23.5703125" style="5" customWidth="1"/>
  </cols>
  <sheetData>
    <row r="1" spans="1:9">
      <c r="I1" s="12" t="s">
        <v>154</v>
      </c>
    </row>
    <row r="2" spans="1:9" s="11" customFormat="1">
      <c r="A2" s="116"/>
      <c r="B2" s="1618" t="s">
        <v>718</v>
      </c>
      <c r="C2" s="1618"/>
      <c r="D2" s="1618"/>
      <c r="E2" s="1618"/>
      <c r="F2" s="1618"/>
      <c r="G2" s="1618"/>
      <c r="H2" s="1618"/>
      <c r="I2" s="1618"/>
    </row>
    <row r="3" spans="1:9">
      <c r="A3" s="379" t="str">
        <f>สรุปคำขอ!A3</f>
        <v>หน่วยงาน ...............................................................................</v>
      </c>
      <c r="C3" s="6"/>
      <c r="D3" s="6"/>
      <c r="E3" s="6"/>
      <c r="F3" s="6"/>
      <c r="G3" s="6"/>
      <c r="H3" s="6"/>
      <c r="I3" s="12"/>
    </row>
    <row r="4" spans="1:9">
      <c r="A4" s="1653" t="s">
        <v>22</v>
      </c>
      <c r="B4" s="1662" t="s">
        <v>47</v>
      </c>
      <c r="C4" s="1609" t="s">
        <v>229</v>
      </c>
      <c r="D4" s="1606" t="s">
        <v>508</v>
      </c>
      <c r="E4" s="1663" t="s">
        <v>717</v>
      </c>
      <c r="F4" s="1664"/>
      <c r="G4" s="1664"/>
      <c r="H4" s="1665"/>
      <c r="I4" s="1662" t="s">
        <v>10</v>
      </c>
    </row>
    <row r="5" spans="1:9" ht="37.5">
      <c r="A5" s="1660"/>
      <c r="B5" s="1662"/>
      <c r="C5" s="1611" t="s">
        <v>375</v>
      </c>
      <c r="D5" s="1611" t="s">
        <v>344</v>
      </c>
      <c r="E5" s="679" t="s">
        <v>63</v>
      </c>
      <c r="F5" s="679" t="s">
        <v>135</v>
      </c>
      <c r="G5" s="679" t="s">
        <v>144</v>
      </c>
      <c r="H5" s="679" t="s">
        <v>143</v>
      </c>
      <c r="I5" s="1662"/>
    </row>
    <row r="6" spans="1:9" ht="29.25" customHeight="1" thickBot="1">
      <c r="A6" s="519"/>
      <c r="B6" s="96" t="s">
        <v>44</v>
      </c>
      <c r="C6" s="96"/>
      <c r="D6" s="96"/>
      <c r="E6" s="258"/>
      <c r="F6" s="258"/>
      <c r="G6" s="258"/>
      <c r="H6" s="259">
        <f>H11+H16</f>
        <v>0</v>
      </c>
      <c r="I6" s="21"/>
    </row>
    <row r="7" spans="1:9" ht="21.75" thickTop="1">
      <c r="A7" s="801">
        <v>1</v>
      </c>
      <c r="B7" s="240" t="s">
        <v>83</v>
      </c>
      <c r="C7" s="240"/>
      <c r="D7" s="240"/>
      <c r="E7" s="241"/>
      <c r="F7" s="100"/>
      <c r="G7" s="100"/>
      <c r="H7" s="100"/>
      <c r="I7" s="100"/>
    </row>
    <row r="8" spans="1:9">
      <c r="A8" s="119"/>
      <c r="B8" s="246" t="s">
        <v>133</v>
      </c>
      <c r="C8" s="246"/>
      <c r="D8" s="246"/>
      <c r="E8" s="248"/>
      <c r="F8" s="249"/>
      <c r="G8" s="250"/>
      <c r="H8" s="250"/>
      <c r="I8" s="18"/>
    </row>
    <row r="9" spans="1:9">
      <c r="A9" s="119"/>
      <c r="B9" s="246" t="s">
        <v>134</v>
      </c>
      <c r="C9" s="246"/>
      <c r="D9" s="246"/>
      <c r="E9" s="248"/>
      <c r="F9" s="249"/>
      <c r="G9" s="250"/>
      <c r="H9" s="250"/>
      <c r="I9" s="18"/>
    </row>
    <row r="10" spans="1:9" ht="21.75" thickBot="1">
      <c r="A10" s="633"/>
      <c r="B10" s="253"/>
      <c r="C10" s="253"/>
      <c r="D10" s="253"/>
      <c r="E10" s="254"/>
      <c r="F10" s="255"/>
      <c r="G10" s="256"/>
      <c r="H10" s="256"/>
      <c r="I10" s="15"/>
    </row>
    <row r="11" spans="1:9" ht="22.5" thickTop="1" thickBot="1">
      <c r="A11" s="677"/>
      <c r="B11" s="260" t="s">
        <v>136</v>
      </c>
      <c r="C11" s="260"/>
      <c r="D11" s="260"/>
      <c r="E11" s="68"/>
      <c r="F11" s="252"/>
      <c r="G11" s="252"/>
      <c r="H11" s="252">
        <f>SUM(H8:H9)</f>
        <v>0</v>
      </c>
      <c r="I11" s="64"/>
    </row>
    <row r="12" spans="1:9" ht="21.75" thickTop="1">
      <c r="A12" s="801">
        <v>2</v>
      </c>
      <c r="B12" s="246" t="s">
        <v>82</v>
      </c>
      <c r="C12" s="246"/>
      <c r="D12" s="246"/>
      <c r="E12" s="247"/>
      <c r="F12" s="250"/>
      <c r="G12" s="250"/>
      <c r="H12" s="250"/>
      <c r="I12" s="18"/>
    </row>
    <row r="13" spans="1:9">
      <c r="A13" s="119"/>
      <c r="B13" s="246" t="s">
        <v>133</v>
      </c>
      <c r="C13" s="246"/>
      <c r="D13" s="246"/>
      <c r="E13" s="248"/>
      <c r="F13" s="249"/>
      <c r="G13" s="250"/>
      <c r="H13" s="250"/>
      <c r="I13" s="18"/>
    </row>
    <row r="14" spans="1:9">
      <c r="A14" s="119"/>
      <c r="B14" s="246" t="s">
        <v>134</v>
      </c>
      <c r="C14" s="246"/>
      <c r="D14" s="246"/>
      <c r="E14" s="248"/>
      <c r="F14" s="249"/>
      <c r="G14" s="250"/>
      <c r="H14" s="250"/>
      <c r="I14" s="18"/>
    </row>
    <row r="15" spans="1:9" ht="21.75" thickBot="1">
      <c r="A15" s="633"/>
      <c r="B15" s="242"/>
      <c r="C15" s="242"/>
      <c r="D15" s="242"/>
      <c r="E15" s="242"/>
      <c r="F15" s="251"/>
      <c r="G15" s="251"/>
      <c r="H15" s="251"/>
      <c r="I15" s="152"/>
    </row>
    <row r="16" spans="1:9" ht="22.5" thickTop="1" thickBot="1">
      <c r="A16" s="677"/>
      <c r="B16" s="260" t="s">
        <v>137</v>
      </c>
      <c r="C16" s="260"/>
      <c r="D16" s="260"/>
      <c r="E16" s="68"/>
      <c r="F16" s="252"/>
      <c r="G16" s="252"/>
      <c r="H16" s="252">
        <f>SUM(H13:H15)</f>
        <v>0</v>
      </c>
      <c r="I16" s="64"/>
    </row>
    <row r="17" spans="2:9" ht="21.75" thickTop="1">
      <c r="B17" s="61"/>
      <c r="C17" s="61"/>
      <c r="D17" s="61"/>
      <c r="E17" s="61"/>
      <c r="F17" s="9"/>
      <c r="G17" s="9"/>
      <c r="H17" s="9"/>
      <c r="I17" s="9"/>
    </row>
    <row r="18" spans="2:9">
      <c r="B18" s="61"/>
      <c r="C18" s="61"/>
      <c r="D18" s="61"/>
      <c r="E18" s="61"/>
      <c r="F18" s="9"/>
      <c r="G18" s="9"/>
      <c r="H18" s="9"/>
      <c r="I18" s="9"/>
    </row>
    <row r="19" spans="2:9">
      <c r="B19" s="61"/>
      <c r="C19" s="61"/>
      <c r="D19" s="61"/>
      <c r="E19" s="61"/>
      <c r="F19" s="9"/>
      <c r="G19" s="9"/>
      <c r="H19" s="9"/>
      <c r="I19" s="9"/>
    </row>
    <row r="20" spans="2:9">
      <c r="B20" s="61"/>
      <c r="C20" s="61"/>
      <c r="D20" s="61"/>
      <c r="E20" s="61"/>
      <c r="F20" s="9"/>
      <c r="G20" s="9"/>
      <c r="H20" s="9"/>
      <c r="I20" s="9"/>
    </row>
    <row r="21" spans="2:9">
      <c r="B21" s="61"/>
      <c r="C21" s="61"/>
      <c r="D21" s="61"/>
      <c r="E21" s="61"/>
      <c r="F21" s="9"/>
      <c r="G21" s="9"/>
      <c r="H21" s="9"/>
      <c r="I21" s="9"/>
    </row>
    <row r="22" spans="2:9">
      <c r="B22" s="61"/>
      <c r="C22" s="61"/>
      <c r="D22" s="61"/>
      <c r="E22" s="61"/>
      <c r="F22" s="9"/>
      <c r="G22" s="9"/>
      <c r="H22" s="9"/>
      <c r="I22" s="9"/>
    </row>
    <row r="23" spans="2:9">
      <c r="B23" s="61"/>
      <c r="C23" s="61"/>
      <c r="D23" s="61"/>
      <c r="E23" s="61"/>
      <c r="F23" s="9"/>
      <c r="G23" s="9"/>
      <c r="H23" s="9"/>
      <c r="I23" s="9"/>
    </row>
    <row r="24" spans="2:9">
      <c r="B24" s="61"/>
      <c r="C24" s="61"/>
      <c r="D24" s="61"/>
      <c r="E24" s="61"/>
      <c r="F24" s="9"/>
      <c r="G24" s="9"/>
      <c r="H24" s="9"/>
      <c r="I24" s="9"/>
    </row>
    <row r="25" spans="2:9">
      <c r="B25" s="61"/>
      <c r="C25" s="61"/>
      <c r="D25" s="61"/>
      <c r="E25" s="61"/>
      <c r="F25" s="9"/>
      <c r="G25" s="9"/>
      <c r="H25" s="9"/>
      <c r="I25" s="9"/>
    </row>
    <row r="26" spans="2:9">
      <c r="B26" s="61"/>
      <c r="C26" s="61"/>
      <c r="D26" s="61"/>
      <c r="E26" s="61"/>
      <c r="F26" s="9"/>
      <c r="G26" s="9"/>
      <c r="H26" s="9"/>
      <c r="I26" s="9"/>
    </row>
    <row r="27" spans="2:9">
      <c r="B27" s="61"/>
      <c r="C27" s="61"/>
      <c r="D27" s="61"/>
      <c r="E27" s="61"/>
      <c r="F27" s="9"/>
      <c r="G27" s="9"/>
      <c r="H27" s="9"/>
      <c r="I27" s="9"/>
    </row>
    <row r="28" spans="2:9">
      <c r="B28" s="61"/>
      <c r="C28" s="61"/>
      <c r="D28" s="61"/>
      <c r="E28" s="61"/>
      <c r="F28" s="9"/>
      <c r="G28" s="9"/>
      <c r="H28" s="9"/>
      <c r="I28" s="9"/>
    </row>
    <row r="29" spans="2:9">
      <c r="B29" s="257" t="s">
        <v>46</v>
      </c>
      <c r="C29" s="257"/>
      <c r="D29" s="257"/>
      <c r="E29" s="257"/>
      <c r="F29" s="9"/>
      <c r="G29" s="9"/>
      <c r="H29" s="9"/>
      <c r="I29" s="9"/>
    </row>
    <row r="30" spans="2:9">
      <c r="B30" s="1618" t="s">
        <v>511</v>
      </c>
      <c r="C30" s="1618"/>
      <c r="D30" s="1618"/>
      <c r="E30" s="1618"/>
      <c r="F30" s="1618"/>
      <c r="G30" s="1618"/>
      <c r="H30" s="1618"/>
      <c r="I30" s="1618"/>
    </row>
    <row r="31" spans="2:9">
      <c r="B31" s="1662" t="s">
        <v>47</v>
      </c>
      <c r="C31" s="660" t="s">
        <v>345</v>
      </c>
      <c r="D31" s="661" t="s">
        <v>229</v>
      </c>
      <c r="E31" s="1663" t="s">
        <v>512</v>
      </c>
      <c r="F31" s="1664"/>
      <c r="G31" s="1664"/>
      <c r="H31" s="1665"/>
      <c r="I31" s="1662" t="s">
        <v>10</v>
      </c>
    </row>
    <row r="32" spans="2:9" ht="37.5">
      <c r="B32" s="1662"/>
      <c r="C32" s="662" t="s">
        <v>375</v>
      </c>
      <c r="D32" s="662" t="s">
        <v>344</v>
      </c>
      <c r="E32" s="679" t="s">
        <v>63</v>
      </c>
      <c r="F32" s="679" t="s">
        <v>135</v>
      </c>
      <c r="G32" s="679" t="s">
        <v>144</v>
      </c>
      <c r="H32" s="679" t="s">
        <v>143</v>
      </c>
      <c r="I32" s="1662"/>
    </row>
    <row r="33" spans="2:9" ht="21.75" thickBot="1">
      <c r="B33" s="96" t="s">
        <v>44</v>
      </c>
      <c r="C33" s="687">
        <v>6590983.3300000001</v>
      </c>
      <c r="D33" s="688">
        <v>7902600</v>
      </c>
      <c r="E33" s="258"/>
      <c r="F33" s="258"/>
      <c r="G33" s="258"/>
      <c r="H33" s="259">
        <f>H38+H43</f>
        <v>7902600</v>
      </c>
      <c r="I33" s="21"/>
    </row>
    <row r="34" spans="2:9" ht="21.75" thickTop="1">
      <c r="B34" s="246" t="s">
        <v>83</v>
      </c>
      <c r="C34" s="246"/>
      <c r="D34" s="246"/>
      <c r="E34" s="247"/>
      <c r="F34" s="18"/>
      <c r="G34" s="18"/>
      <c r="H34" s="18"/>
      <c r="I34" s="18"/>
    </row>
    <row r="35" spans="2:9">
      <c r="B35" s="246" t="s">
        <v>133</v>
      </c>
      <c r="C35" s="246"/>
      <c r="D35" s="246"/>
      <c r="E35" s="248">
        <v>1</v>
      </c>
      <c r="F35" s="249">
        <v>62000</v>
      </c>
      <c r="G35" s="250">
        <f>E35*F35</f>
        <v>62000</v>
      </c>
      <c r="H35" s="250">
        <f>G35*12</f>
        <v>744000</v>
      </c>
      <c r="I35" s="18" t="s">
        <v>405</v>
      </c>
    </row>
    <row r="36" spans="2:9">
      <c r="B36" s="246" t="s">
        <v>134</v>
      </c>
      <c r="C36" s="246"/>
      <c r="D36" s="246"/>
      <c r="E36" s="248">
        <v>5</v>
      </c>
      <c r="F36" s="249">
        <v>61000</v>
      </c>
      <c r="G36" s="250">
        <f>E36*F36</f>
        <v>305000</v>
      </c>
      <c r="H36" s="250">
        <f>G36*12</f>
        <v>3660000</v>
      </c>
      <c r="I36" s="18"/>
    </row>
    <row r="37" spans="2:9" ht="21.75" thickBot="1">
      <c r="B37" s="253"/>
      <c r="C37" s="253"/>
      <c r="D37" s="253"/>
      <c r="E37" s="254"/>
      <c r="F37" s="255"/>
      <c r="G37" s="256"/>
      <c r="H37" s="256"/>
      <c r="I37" s="15"/>
    </row>
    <row r="38" spans="2:9" ht="22.5" thickTop="1" thickBot="1">
      <c r="B38" s="260" t="s">
        <v>136</v>
      </c>
      <c r="C38" s="260"/>
      <c r="D38" s="260"/>
      <c r="E38" s="68"/>
      <c r="F38" s="252"/>
      <c r="G38" s="252"/>
      <c r="H38" s="252">
        <f>SUM(H35:H36)</f>
        <v>4404000</v>
      </c>
      <c r="I38" s="64"/>
    </row>
    <row r="39" spans="2:9" ht="21.75" thickTop="1">
      <c r="B39" s="246" t="s">
        <v>82</v>
      </c>
      <c r="C39" s="246"/>
      <c r="D39" s="246"/>
      <c r="E39" s="247"/>
      <c r="F39" s="250"/>
      <c r="G39" s="250"/>
      <c r="H39" s="250"/>
      <c r="I39" s="18"/>
    </row>
    <row r="40" spans="2:9">
      <c r="B40" s="246" t="s">
        <v>133</v>
      </c>
      <c r="C40" s="246"/>
      <c r="D40" s="246"/>
      <c r="E40" s="248">
        <v>1</v>
      </c>
      <c r="F40" s="249">
        <v>42550</v>
      </c>
      <c r="G40" s="250">
        <f>E40*F40</f>
        <v>42550</v>
      </c>
      <c r="H40" s="250">
        <f>G40*12</f>
        <v>510600</v>
      </c>
      <c r="I40" s="18" t="s">
        <v>406</v>
      </c>
    </row>
    <row r="41" spans="2:9">
      <c r="B41" s="246" t="s">
        <v>134</v>
      </c>
      <c r="C41" s="246"/>
      <c r="D41" s="246"/>
      <c r="E41" s="248">
        <v>6</v>
      </c>
      <c r="F41" s="249">
        <v>41500</v>
      </c>
      <c r="G41" s="250">
        <f>E41*F41</f>
        <v>249000</v>
      </c>
      <c r="H41" s="250">
        <f>G41*12</f>
        <v>2988000</v>
      </c>
      <c r="I41" s="18"/>
    </row>
    <row r="42" spans="2:9" ht="21.75" thickBot="1">
      <c r="B42" s="242"/>
      <c r="C42" s="242"/>
      <c r="D42" s="242"/>
      <c r="E42" s="242"/>
      <c r="F42" s="251"/>
      <c r="G42" s="251"/>
      <c r="H42" s="251"/>
      <c r="I42" s="152"/>
    </row>
    <row r="43" spans="2:9" ht="22.5" thickTop="1" thickBot="1">
      <c r="B43" s="260" t="s">
        <v>137</v>
      </c>
      <c r="C43" s="260"/>
      <c r="D43" s="260"/>
      <c r="E43" s="68"/>
      <c r="F43" s="252"/>
      <c r="G43" s="252"/>
      <c r="H43" s="252">
        <f>SUM(H40:H41)</f>
        <v>3498600</v>
      </c>
      <c r="I43" s="64"/>
    </row>
    <row r="44" spans="2:9" ht="21.75" thickTop="1"/>
  </sheetData>
  <mergeCells count="9">
    <mergeCell ref="A4:A5"/>
    <mergeCell ref="E4:H4"/>
    <mergeCell ref="B31:B32"/>
    <mergeCell ref="E31:H31"/>
    <mergeCell ref="I31:I32"/>
    <mergeCell ref="B2:I2"/>
    <mergeCell ref="B4:B5"/>
    <mergeCell ref="I4:I5"/>
    <mergeCell ref="B30:I30"/>
  </mergeCells>
  <pageMargins left="0.91" right="0.49" top="0.4" bottom="0.31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O51"/>
  <sheetViews>
    <sheetView zoomScale="106" zoomScaleNormal="106" workbookViewId="0">
      <selection activeCell="I7" sqref="I7"/>
    </sheetView>
  </sheetViews>
  <sheetFormatPr defaultRowHeight="21"/>
  <cols>
    <col min="1" max="1" width="5.28515625" style="198" customWidth="1"/>
    <col min="2" max="2" width="27.28515625" style="198" customWidth="1"/>
    <col min="3" max="3" width="8" style="206" customWidth="1"/>
    <col min="4" max="5" width="11" style="206" customWidth="1"/>
    <col min="6" max="7" width="8.5703125" style="206" customWidth="1"/>
    <col min="8" max="8" width="9.85546875" style="206" customWidth="1"/>
    <col min="9" max="9" width="11.28515625" style="206" customWidth="1"/>
    <col min="10" max="10" width="13" style="206" customWidth="1"/>
    <col min="11" max="11" width="4.140625" style="2" customWidth="1"/>
    <col min="12" max="13" width="7.140625" style="2" customWidth="1"/>
    <col min="14" max="14" width="9" style="2" customWidth="1"/>
    <col min="15" max="16384" width="9.140625" style="2"/>
  </cols>
  <sheetData>
    <row r="1" spans="1:14">
      <c r="N1" s="12" t="s">
        <v>158</v>
      </c>
    </row>
    <row r="2" spans="1:14">
      <c r="A2" s="1697" t="s">
        <v>721</v>
      </c>
      <c r="B2" s="1697"/>
      <c r="C2" s="1697"/>
      <c r="D2" s="1697"/>
      <c r="E2" s="1697"/>
      <c r="F2" s="1697"/>
      <c r="G2" s="1697"/>
      <c r="H2" s="1697"/>
      <c r="I2" s="1697"/>
      <c r="J2" s="1697"/>
      <c r="K2" s="1697"/>
      <c r="L2" s="1697"/>
      <c r="M2" s="1697"/>
      <c r="N2" s="1697"/>
    </row>
    <row r="3" spans="1:14">
      <c r="A3" s="197" t="str">
        <f>'6 ค่าตอบแทน คกก.'!A3</f>
        <v>หน่วยงาน ...............................................................................</v>
      </c>
      <c r="C3" s="197"/>
      <c r="D3" s="499"/>
      <c r="E3" s="612"/>
      <c r="F3" s="612"/>
      <c r="G3" s="612"/>
      <c r="H3" s="612"/>
      <c r="I3" s="612"/>
      <c r="J3" s="197"/>
    </row>
    <row r="4" spans="1:14" ht="21.75" customHeight="1">
      <c r="A4" s="1682" t="s">
        <v>22</v>
      </c>
      <c r="B4" s="693"/>
      <c r="C4" s="1685" t="s">
        <v>719</v>
      </c>
      <c r="D4" s="1686"/>
      <c r="E4" s="731">
        <v>2559</v>
      </c>
      <c r="F4" s="1685" t="s">
        <v>720</v>
      </c>
      <c r="G4" s="1687"/>
      <c r="H4" s="1687"/>
      <c r="I4" s="1686"/>
      <c r="J4" s="1688" t="s">
        <v>10</v>
      </c>
      <c r="K4" s="1689"/>
      <c r="L4" s="1689"/>
      <c r="M4" s="1689"/>
      <c r="N4" s="1690"/>
    </row>
    <row r="5" spans="1:14" ht="21.75" customHeight="1">
      <c r="A5" s="1683"/>
      <c r="B5" s="694" t="s">
        <v>47</v>
      </c>
      <c r="C5" s="695" t="s">
        <v>103</v>
      </c>
      <c r="D5" s="695" t="s">
        <v>91</v>
      </c>
      <c r="E5" s="695" t="s">
        <v>415</v>
      </c>
      <c r="F5" s="695" t="s">
        <v>24</v>
      </c>
      <c r="G5" s="695" t="s">
        <v>24</v>
      </c>
      <c r="H5" s="695" t="s">
        <v>91</v>
      </c>
      <c r="I5" s="695" t="s">
        <v>81</v>
      </c>
      <c r="J5" s="1691"/>
      <c r="K5" s="1692"/>
      <c r="L5" s="1692"/>
      <c r="M5" s="1692"/>
      <c r="N5" s="1693"/>
    </row>
    <row r="6" spans="1:14" ht="21.75" customHeight="1">
      <c r="A6" s="1684"/>
      <c r="B6" s="696"/>
      <c r="C6" s="697" t="s">
        <v>183</v>
      </c>
      <c r="D6" s="697" t="s">
        <v>41</v>
      </c>
      <c r="E6" s="697"/>
      <c r="F6" s="697" t="s">
        <v>183</v>
      </c>
      <c r="G6" s="697" t="s">
        <v>407</v>
      </c>
      <c r="H6" s="697" t="s">
        <v>41</v>
      </c>
      <c r="I6" s="697" t="s">
        <v>102</v>
      </c>
      <c r="J6" s="1694"/>
      <c r="K6" s="1695"/>
      <c r="L6" s="1695"/>
      <c r="M6" s="1695"/>
      <c r="N6" s="1696"/>
    </row>
    <row r="7" spans="1:14" ht="21.75" thickBot="1">
      <c r="A7" s="481"/>
      <c r="B7" s="1320" t="s">
        <v>44</v>
      </c>
      <c r="C7" s="121"/>
      <c r="D7" s="231"/>
      <c r="E7" s="231"/>
      <c r="F7" s="121"/>
      <c r="G7" s="121"/>
      <c r="H7" s="121"/>
      <c r="I7" s="121">
        <f>I8+I12+I16+I20+I24</f>
        <v>0</v>
      </c>
      <c r="J7" s="231"/>
      <c r="K7" s="228"/>
      <c r="L7" s="228"/>
      <c r="M7" s="228"/>
      <c r="N7" s="236"/>
    </row>
    <row r="8" spans="1:14" ht="21.75" thickTop="1">
      <c r="A8" s="698" t="s">
        <v>413</v>
      </c>
      <c r="B8" s="699" t="s">
        <v>408</v>
      </c>
      <c r="C8" s="122"/>
      <c r="D8" s="215"/>
      <c r="E8" s="215"/>
      <c r="F8" s="122"/>
      <c r="G8" s="122"/>
      <c r="H8" s="122"/>
      <c r="I8" s="691"/>
      <c r="J8" s="737" t="s">
        <v>419</v>
      </c>
      <c r="K8" s="213"/>
      <c r="L8" s="213"/>
      <c r="M8" s="213"/>
      <c r="N8" s="214"/>
    </row>
    <row r="9" spans="1:14">
      <c r="A9" s="702"/>
      <c r="B9" s="703"/>
      <c r="C9" s="691"/>
      <c r="D9" s="692"/>
      <c r="E9" s="692"/>
      <c r="F9" s="691"/>
      <c r="G9" s="691"/>
      <c r="H9" s="691"/>
      <c r="I9" s="691"/>
      <c r="J9" s="692"/>
      <c r="K9" s="213"/>
      <c r="L9" s="213"/>
      <c r="M9" s="213"/>
      <c r="N9" s="214"/>
    </row>
    <row r="10" spans="1:14">
      <c r="A10" s="702"/>
      <c r="B10" s="703"/>
      <c r="C10" s="691"/>
      <c r="D10" s="692"/>
      <c r="E10" s="692"/>
      <c r="F10" s="691"/>
      <c r="G10" s="691"/>
      <c r="H10" s="691"/>
      <c r="I10" s="691"/>
      <c r="J10" s="692"/>
      <c r="K10" s="213"/>
      <c r="L10" s="213"/>
      <c r="M10" s="213"/>
      <c r="N10" s="214"/>
    </row>
    <row r="11" spans="1:14">
      <c r="A11" s="123"/>
      <c r="B11" s="207"/>
      <c r="C11" s="124"/>
      <c r="D11" s="209"/>
      <c r="E11" s="209"/>
      <c r="F11" s="124"/>
      <c r="G11" s="124"/>
      <c r="H11" s="124"/>
      <c r="I11" s="124"/>
      <c r="J11" s="209"/>
      <c r="K11" s="126"/>
      <c r="L11" s="126"/>
      <c r="M11" s="126"/>
      <c r="N11" s="125"/>
    </row>
    <row r="12" spans="1:14">
      <c r="A12" s="199" t="s">
        <v>412</v>
      </c>
      <c r="B12" s="208" t="s">
        <v>409</v>
      </c>
      <c r="C12" s="124"/>
      <c r="D12" s="209"/>
      <c r="E12" s="209"/>
      <c r="F12" s="124"/>
      <c r="G12" s="124"/>
      <c r="H12" s="124"/>
      <c r="I12" s="124"/>
      <c r="J12" s="2039" t="s">
        <v>420</v>
      </c>
      <c r="K12" s="126"/>
      <c r="L12" s="126"/>
      <c r="M12" s="126"/>
      <c r="N12" s="125"/>
    </row>
    <row r="13" spans="1:14">
      <c r="A13" s="200"/>
      <c r="B13" s="222"/>
      <c r="C13" s="201"/>
      <c r="D13" s="232"/>
      <c r="E13" s="232"/>
      <c r="F13" s="201"/>
      <c r="G13" s="201"/>
      <c r="H13" s="201"/>
      <c r="I13" s="201"/>
      <c r="J13" s="209"/>
      <c r="K13" s="126"/>
      <c r="L13" s="126"/>
      <c r="M13" s="126"/>
      <c r="N13" s="125"/>
    </row>
    <row r="14" spans="1:14">
      <c r="A14" s="200"/>
      <c r="B14" s="222"/>
      <c r="C14" s="201"/>
      <c r="D14" s="232"/>
      <c r="E14" s="232"/>
      <c r="F14" s="201"/>
      <c r="G14" s="201"/>
      <c r="H14" s="201"/>
      <c r="I14" s="201"/>
      <c r="J14" s="209"/>
      <c r="K14" s="126"/>
      <c r="L14" s="126"/>
      <c r="M14" s="126"/>
      <c r="N14" s="125"/>
    </row>
    <row r="15" spans="1:14">
      <c r="A15" s="200"/>
      <c r="B15" s="222"/>
      <c r="C15" s="201"/>
      <c r="D15" s="232"/>
      <c r="E15" s="232"/>
      <c r="F15" s="201"/>
      <c r="G15" s="201"/>
      <c r="H15" s="201"/>
      <c r="I15" s="201"/>
      <c r="J15" s="209"/>
      <c r="K15" s="126"/>
      <c r="L15" s="126"/>
      <c r="M15" s="126"/>
      <c r="N15" s="125"/>
    </row>
    <row r="16" spans="1:14">
      <c r="A16" s="199" t="s">
        <v>411</v>
      </c>
      <c r="B16" s="208" t="s">
        <v>410</v>
      </c>
      <c r="C16" s="124"/>
      <c r="D16" s="209"/>
      <c r="E16" s="209"/>
      <c r="F16" s="124"/>
      <c r="G16" s="124"/>
      <c r="H16" s="124"/>
      <c r="I16" s="124"/>
      <c r="J16" s="2039" t="s">
        <v>420</v>
      </c>
      <c r="K16" s="126"/>
      <c r="L16" s="126"/>
      <c r="M16" s="126"/>
      <c r="N16" s="125"/>
    </row>
    <row r="17" spans="1:15">
      <c r="A17" s="690"/>
      <c r="B17" s="200"/>
      <c r="C17" s="201"/>
      <c r="D17" s="232"/>
      <c r="E17" s="232"/>
      <c r="F17" s="201"/>
      <c r="G17" s="201"/>
      <c r="H17" s="201"/>
      <c r="I17" s="201"/>
      <c r="J17" s="209"/>
      <c r="K17" s="126"/>
      <c r="L17" s="126"/>
      <c r="M17" s="126"/>
      <c r="N17" s="125"/>
    </row>
    <row r="18" spans="1:15">
      <c r="A18" s="690"/>
      <c r="B18" s="200"/>
      <c r="C18" s="201"/>
      <c r="D18" s="232"/>
      <c r="E18" s="232"/>
      <c r="F18" s="201"/>
      <c r="G18" s="201"/>
      <c r="H18" s="201"/>
      <c r="I18" s="201"/>
      <c r="J18" s="209"/>
      <c r="K18" s="126"/>
      <c r="L18" s="126"/>
      <c r="M18" s="126"/>
      <c r="N18" s="125"/>
    </row>
    <row r="19" spans="1:15">
      <c r="A19" s="690"/>
      <c r="B19" s="200"/>
      <c r="C19" s="201"/>
      <c r="D19" s="232"/>
      <c r="E19" s="232"/>
      <c r="F19" s="201"/>
      <c r="G19" s="201"/>
      <c r="H19" s="201"/>
      <c r="I19" s="201"/>
      <c r="J19" s="209"/>
      <c r="K19" s="126"/>
      <c r="L19" s="126"/>
      <c r="M19" s="126"/>
      <c r="N19" s="125"/>
    </row>
    <row r="20" spans="1:15">
      <c r="A20" s="1582" t="s">
        <v>933</v>
      </c>
      <c r="B20" s="222" t="s">
        <v>934</v>
      </c>
      <c r="C20" s="201"/>
      <c r="D20" s="232"/>
      <c r="E20" s="232"/>
      <c r="F20" s="201"/>
      <c r="G20" s="201"/>
      <c r="H20" s="201"/>
      <c r="I20" s="201"/>
      <c r="J20" s="2039" t="s">
        <v>420</v>
      </c>
      <c r="K20" s="126"/>
      <c r="L20" s="126"/>
      <c r="M20" s="126"/>
      <c r="N20" s="125"/>
    </row>
    <row r="21" spans="1:15">
      <c r="A21" s="1582"/>
      <c r="B21" s="200"/>
      <c r="C21" s="201"/>
      <c r="D21" s="232"/>
      <c r="E21" s="232"/>
      <c r="F21" s="201"/>
      <c r="G21" s="201"/>
      <c r="H21" s="201"/>
      <c r="I21" s="201"/>
      <c r="J21" s="209"/>
      <c r="K21" s="126"/>
      <c r="L21" s="126"/>
      <c r="M21" s="126"/>
      <c r="N21" s="125"/>
    </row>
    <row r="22" spans="1:15">
      <c r="A22" s="1582"/>
      <c r="B22" s="200"/>
      <c r="C22" s="201"/>
      <c r="D22" s="232"/>
      <c r="E22" s="232"/>
      <c r="F22" s="201"/>
      <c r="G22" s="201"/>
      <c r="H22" s="201"/>
      <c r="I22" s="201"/>
      <c r="J22" s="209"/>
      <c r="K22" s="126"/>
      <c r="L22" s="126"/>
      <c r="M22" s="126"/>
      <c r="N22" s="125"/>
    </row>
    <row r="23" spans="1:15">
      <c r="A23" s="1582"/>
      <c r="B23" s="200"/>
      <c r="C23" s="201"/>
      <c r="D23" s="232"/>
      <c r="E23" s="232"/>
      <c r="F23" s="201"/>
      <c r="G23" s="201"/>
      <c r="H23" s="201"/>
      <c r="I23" s="201"/>
      <c r="J23" s="209"/>
      <c r="K23" s="126"/>
      <c r="L23" s="126"/>
      <c r="M23" s="126"/>
      <c r="N23" s="125"/>
    </row>
    <row r="24" spans="1:15">
      <c r="A24" s="1582" t="s">
        <v>935</v>
      </c>
      <c r="B24" s="222" t="s">
        <v>936</v>
      </c>
      <c r="C24" s="201"/>
      <c r="D24" s="232"/>
      <c r="E24" s="232"/>
      <c r="F24" s="201"/>
      <c r="G24" s="201"/>
      <c r="H24" s="201"/>
      <c r="I24" s="201"/>
      <c r="J24" s="2039" t="s">
        <v>420</v>
      </c>
      <c r="K24" s="126"/>
      <c r="L24" s="126"/>
      <c r="M24" s="126"/>
      <c r="N24" s="125"/>
    </row>
    <row r="25" spans="1:15">
      <c r="A25" s="690"/>
      <c r="B25" s="200"/>
      <c r="C25" s="201"/>
      <c r="D25" s="232"/>
      <c r="E25" s="232"/>
      <c r="F25" s="201"/>
      <c r="G25" s="201"/>
      <c r="H25" s="201"/>
      <c r="I25" s="201"/>
      <c r="J25" s="209"/>
      <c r="K25" s="126"/>
      <c r="L25" s="126"/>
      <c r="M25" s="126"/>
      <c r="N25" s="125"/>
    </row>
    <row r="26" spans="1:15">
      <c r="A26" s="202"/>
      <c r="B26" s="203"/>
      <c r="C26" s="204"/>
      <c r="D26" s="217"/>
      <c r="E26" s="217"/>
      <c r="F26" s="204"/>
      <c r="G26" s="204"/>
      <c r="H26" s="204"/>
      <c r="I26" s="204"/>
      <c r="J26" s="217"/>
      <c r="K26" s="211"/>
      <c r="L26" s="211"/>
      <c r="M26" s="211"/>
      <c r="N26" s="212"/>
    </row>
    <row r="27" spans="1:15">
      <c r="A27" s="700"/>
      <c r="B27" s="701"/>
      <c r="C27" s="205"/>
      <c r="D27" s="205"/>
      <c r="E27" s="205"/>
      <c r="F27" s="205"/>
      <c r="G27" s="205"/>
      <c r="H27" s="205"/>
      <c r="I27" s="205"/>
      <c r="J27" s="205"/>
      <c r="K27" s="103"/>
      <c r="L27" s="103"/>
      <c r="M27" s="103"/>
      <c r="N27" s="103"/>
      <c r="O27" s="103"/>
    </row>
    <row r="28" spans="1:15">
      <c r="A28" s="700"/>
      <c r="B28" s="701"/>
      <c r="C28" s="205"/>
      <c r="D28" s="205"/>
      <c r="E28" s="205"/>
      <c r="F28" s="205"/>
      <c r="G28" s="205"/>
      <c r="H28" s="205"/>
      <c r="I28" s="205"/>
      <c r="J28" s="205"/>
      <c r="K28" s="103"/>
      <c r="L28" s="103"/>
      <c r="M28" s="103"/>
      <c r="N28" s="103"/>
      <c r="O28" s="103"/>
    </row>
    <row r="29" spans="1:15">
      <c r="A29" s="700"/>
      <c r="B29" s="701"/>
      <c r="C29" s="205"/>
      <c r="D29" s="205"/>
      <c r="E29" s="205"/>
      <c r="F29" s="205"/>
      <c r="G29" s="205"/>
      <c r="H29" s="205"/>
      <c r="I29" s="205"/>
      <c r="J29" s="205"/>
      <c r="K29" s="103"/>
      <c r="L29" s="103"/>
      <c r="M29" s="103"/>
      <c r="N29" s="103"/>
      <c r="O29" s="103"/>
    </row>
    <row r="30" spans="1:15" ht="23.25">
      <c r="A30" s="704" t="s">
        <v>46</v>
      </c>
      <c r="B30" s="701"/>
      <c r="C30" s="205"/>
      <c r="D30" s="205"/>
      <c r="E30" s="205"/>
      <c r="F30" s="205"/>
      <c r="G30" s="205"/>
      <c r="H30" s="205"/>
      <c r="I30" s="205"/>
      <c r="J30" s="205"/>
      <c r="K30" s="103"/>
      <c r="L30" s="103"/>
      <c r="M30" s="103"/>
      <c r="N30" s="103"/>
      <c r="O30" s="103"/>
    </row>
    <row r="31" spans="1:15">
      <c r="A31" s="1697" t="s">
        <v>721</v>
      </c>
      <c r="B31" s="1697"/>
      <c r="C31" s="1697"/>
      <c r="D31" s="1697"/>
      <c r="E31" s="1697"/>
      <c r="F31" s="1697"/>
      <c r="G31" s="1697"/>
      <c r="H31" s="1697"/>
      <c r="I31" s="1697"/>
      <c r="J31" s="1697"/>
      <c r="K31" s="1697"/>
      <c r="L31" s="1697"/>
      <c r="M31" s="1697"/>
      <c r="N31" s="1697"/>
      <c r="O31" s="103"/>
    </row>
    <row r="32" spans="1:15">
      <c r="A32" s="1682" t="s">
        <v>22</v>
      </c>
      <c r="B32" s="693"/>
      <c r="C32" s="1685" t="s">
        <v>719</v>
      </c>
      <c r="D32" s="1686"/>
      <c r="E32" s="1265">
        <v>2559</v>
      </c>
      <c r="F32" s="1685" t="s">
        <v>720</v>
      </c>
      <c r="G32" s="1687"/>
      <c r="H32" s="1687"/>
      <c r="I32" s="1686"/>
      <c r="J32" s="1688" t="s">
        <v>10</v>
      </c>
      <c r="K32" s="1689"/>
      <c r="L32" s="1689"/>
      <c r="M32" s="1689"/>
      <c r="N32" s="1690"/>
      <c r="O32" s="103"/>
    </row>
    <row r="33" spans="1:15">
      <c r="A33" s="1683"/>
      <c r="B33" s="694" t="s">
        <v>47</v>
      </c>
      <c r="C33" s="695" t="s">
        <v>103</v>
      </c>
      <c r="D33" s="695" t="s">
        <v>91</v>
      </c>
      <c r="E33" s="695" t="s">
        <v>415</v>
      </c>
      <c r="F33" s="695" t="s">
        <v>24</v>
      </c>
      <c r="G33" s="695" t="s">
        <v>24</v>
      </c>
      <c r="H33" s="695" t="s">
        <v>91</v>
      </c>
      <c r="I33" s="695" t="s">
        <v>81</v>
      </c>
      <c r="J33" s="1691"/>
      <c r="K33" s="1692"/>
      <c r="L33" s="1692"/>
      <c r="M33" s="1692"/>
      <c r="N33" s="1693"/>
      <c r="O33" s="103"/>
    </row>
    <row r="34" spans="1:15">
      <c r="A34" s="1684"/>
      <c r="B34" s="696"/>
      <c r="C34" s="697" t="s">
        <v>183</v>
      </c>
      <c r="D34" s="697" t="s">
        <v>41</v>
      </c>
      <c r="E34" s="697"/>
      <c r="F34" s="697" t="s">
        <v>183</v>
      </c>
      <c r="G34" s="697" t="s">
        <v>407</v>
      </c>
      <c r="H34" s="697" t="s">
        <v>41</v>
      </c>
      <c r="I34" s="697" t="s">
        <v>102</v>
      </c>
      <c r="J34" s="1694"/>
      <c r="K34" s="1695"/>
      <c r="L34" s="1695"/>
      <c r="M34" s="1695"/>
      <c r="N34" s="1696"/>
      <c r="O34" s="103"/>
    </row>
    <row r="35" spans="1:15" ht="21.75" thickBot="1">
      <c r="A35" s="709"/>
      <c r="B35" s="734" t="s">
        <v>44</v>
      </c>
      <c r="C35" s="710">
        <f>C36+C43</f>
        <v>137</v>
      </c>
      <c r="D35" s="710">
        <f>D36+D43</f>
        <v>5826845</v>
      </c>
      <c r="E35" s="710">
        <v>9350000</v>
      </c>
      <c r="F35" s="707"/>
      <c r="G35" s="708"/>
      <c r="H35" s="707"/>
      <c r="I35" s="710">
        <f>I36+I43</f>
        <v>9675000</v>
      </c>
      <c r="J35" s="711"/>
      <c r="K35" s="712"/>
      <c r="L35" s="712"/>
      <c r="M35" s="712"/>
      <c r="N35" s="713"/>
      <c r="O35" s="103"/>
    </row>
    <row r="36" spans="1:15" ht="21.75" thickTop="1">
      <c r="A36" s="728" t="s">
        <v>413</v>
      </c>
      <c r="B36" s="729" t="s">
        <v>408</v>
      </c>
      <c r="C36" s="732">
        <v>137</v>
      </c>
      <c r="D36" s="732">
        <v>3271225</v>
      </c>
      <c r="E36" s="732">
        <v>9350000</v>
      </c>
      <c r="F36" s="730"/>
      <c r="G36" s="730"/>
      <c r="H36" s="730"/>
      <c r="I36" s="732">
        <f>SUM(I37:I42)</f>
        <v>8156250</v>
      </c>
      <c r="J36" s="735" t="s">
        <v>416</v>
      </c>
      <c r="K36" s="522"/>
      <c r="L36" s="522"/>
      <c r="M36" s="522"/>
      <c r="N36" s="523"/>
    </row>
    <row r="37" spans="1:15">
      <c r="A37" s="714"/>
      <c r="B37" s="715" t="s">
        <v>121</v>
      </c>
      <c r="C37" s="716"/>
      <c r="D37" s="716"/>
      <c r="E37" s="716"/>
      <c r="F37" s="716"/>
      <c r="G37" s="716"/>
      <c r="H37" s="716"/>
      <c r="I37" s="716"/>
      <c r="J37" s="233"/>
      <c r="K37" s="717" t="s">
        <v>58</v>
      </c>
      <c r="L37" s="717" t="s">
        <v>125</v>
      </c>
      <c r="M37" s="717" t="s">
        <v>102</v>
      </c>
      <c r="N37" s="529"/>
    </row>
    <row r="38" spans="1:15">
      <c r="A38" s="199"/>
      <c r="B38" s="208" t="s">
        <v>417</v>
      </c>
      <c r="C38" s="124"/>
      <c r="D38" s="124"/>
      <c r="E38" s="124"/>
      <c r="F38" s="124"/>
      <c r="G38" s="124"/>
      <c r="H38" s="124"/>
      <c r="I38" s="124"/>
      <c r="J38" s="223" t="s">
        <v>97</v>
      </c>
      <c r="K38" s="213">
        <v>2</v>
      </c>
      <c r="L38" s="224">
        <v>3000</v>
      </c>
      <c r="M38" s="224">
        <f>K38*L38</f>
        <v>6000</v>
      </c>
      <c r="N38" s="214" t="s">
        <v>15</v>
      </c>
    </row>
    <row r="39" spans="1:15">
      <c r="A39" s="199"/>
      <c r="B39" s="208" t="s">
        <v>418</v>
      </c>
      <c r="C39" s="124"/>
      <c r="D39" s="124"/>
      <c r="E39" s="124"/>
      <c r="F39" s="124"/>
      <c r="G39" s="124"/>
      <c r="H39" s="124"/>
      <c r="I39" s="124"/>
      <c r="J39" s="218" t="s">
        <v>98</v>
      </c>
      <c r="K39" s="126">
        <v>2</v>
      </c>
      <c r="L39" s="216">
        <v>1500</v>
      </c>
      <c r="M39" s="216">
        <f>K39*L39</f>
        <v>3000</v>
      </c>
      <c r="N39" s="125" t="s">
        <v>15</v>
      </c>
    </row>
    <row r="40" spans="1:15">
      <c r="A40" s="199"/>
      <c r="B40" s="208" t="s">
        <v>122</v>
      </c>
      <c r="C40" s="124"/>
      <c r="D40" s="124"/>
      <c r="E40" s="124"/>
      <c r="F40" s="124"/>
      <c r="G40" s="124"/>
      <c r="H40" s="124"/>
      <c r="I40" s="124"/>
      <c r="J40" s="218" t="s">
        <v>95</v>
      </c>
      <c r="K40" s="126">
        <v>1</v>
      </c>
      <c r="L40" s="216">
        <v>1875</v>
      </c>
      <c r="M40" s="216">
        <f>K40*L40</f>
        <v>1875</v>
      </c>
      <c r="N40" s="125" t="s">
        <v>15</v>
      </c>
    </row>
    <row r="41" spans="1:15">
      <c r="A41" s="199"/>
      <c r="B41" s="208"/>
      <c r="C41" s="124"/>
      <c r="D41" s="124"/>
      <c r="E41" s="124"/>
      <c r="F41" s="124">
        <v>150</v>
      </c>
      <c r="G41" s="736">
        <v>5</v>
      </c>
      <c r="H41" s="124">
        <v>10875</v>
      </c>
      <c r="I41" s="124">
        <f>H41*F41*G41</f>
        <v>8156250</v>
      </c>
      <c r="J41" s="219" t="s">
        <v>123</v>
      </c>
      <c r="K41" s="221"/>
      <c r="L41" s="210"/>
      <c r="M41" s="220">
        <f>SUM(M38:M40)</f>
        <v>10875</v>
      </c>
      <c r="N41" s="125" t="s">
        <v>15</v>
      </c>
    </row>
    <row r="42" spans="1:15">
      <c r="A42" s="718"/>
      <c r="B42" s="718"/>
      <c r="C42" s="719"/>
      <c r="D42" s="719"/>
      <c r="E42" s="719"/>
      <c r="F42" s="719"/>
      <c r="G42" s="719"/>
      <c r="H42" s="719"/>
      <c r="I42" s="719"/>
      <c r="J42" s="720" t="s">
        <v>124</v>
      </c>
      <c r="K42" s="721"/>
      <c r="L42" s="721"/>
      <c r="M42" s="722">
        <f>SUM(M41)</f>
        <v>10875</v>
      </c>
      <c r="N42" s="723" t="s">
        <v>15</v>
      </c>
    </row>
    <row r="43" spans="1:15">
      <c r="A43" s="725" t="s">
        <v>412</v>
      </c>
      <c r="B43" s="726" t="s">
        <v>409</v>
      </c>
      <c r="C43" s="733"/>
      <c r="D43" s="727">
        <v>2555620</v>
      </c>
      <c r="E43" s="733"/>
      <c r="F43" s="733"/>
      <c r="G43" s="733"/>
      <c r="H43" s="733"/>
      <c r="I43" s="727">
        <f>SUM(I44:I49)</f>
        <v>1518750</v>
      </c>
      <c r="J43" s="724" t="s">
        <v>414</v>
      </c>
      <c r="K43" s="527"/>
      <c r="L43" s="527"/>
      <c r="M43" s="527"/>
      <c r="N43" s="528"/>
    </row>
    <row r="44" spans="1:15">
      <c r="A44" s="702"/>
      <c r="B44" s="703" t="s">
        <v>126</v>
      </c>
      <c r="C44" s="716"/>
      <c r="D44" s="716"/>
      <c r="E44" s="716"/>
      <c r="F44" s="716"/>
      <c r="G44" s="716"/>
      <c r="H44" s="716"/>
      <c r="I44" s="716"/>
      <c r="J44" s="233"/>
      <c r="K44" s="717" t="s">
        <v>58</v>
      </c>
      <c r="L44" s="717" t="s">
        <v>125</v>
      </c>
      <c r="M44" s="717" t="s">
        <v>102</v>
      </c>
      <c r="N44" s="529"/>
    </row>
    <row r="45" spans="1:15">
      <c r="A45" s="199"/>
      <c r="B45" s="208" t="s">
        <v>127</v>
      </c>
      <c r="C45" s="124"/>
      <c r="D45" s="124"/>
      <c r="E45" s="124"/>
      <c r="F45" s="124"/>
      <c r="G45" s="124"/>
      <c r="H45" s="124"/>
      <c r="I45" s="124"/>
      <c r="J45" s="223" t="s">
        <v>97</v>
      </c>
      <c r="K45" s="213">
        <v>5</v>
      </c>
      <c r="L45" s="224">
        <v>3000</v>
      </c>
      <c r="M45" s="224">
        <f>K45*L45</f>
        <v>15000</v>
      </c>
      <c r="N45" s="214" t="s">
        <v>15</v>
      </c>
    </row>
    <row r="46" spans="1:15">
      <c r="A46" s="199"/>
      <c r="B46" s="208" t="s">
        <v>128</v>
      </c>
      <c r="C46" s="124">
        <v>0</v>
      </c>
      <c r="D46" s="124"/>
      <c r="E46" s="124"/>
      <c r="F46" s="124">
        <v>10</v>
      </c>
      <c r="G46" s="124">
        <v>5</v>
      </c>
      <c r="H46" s="124">
        <v>30375</v>
      </c>
      <c r="I46" s="124">
        <f>H46*F46*G46</f>
        <v>1518750</v>
      </c>
      <c r="J46" s="218" t="s">
        <v>98</v>
      </c>
      <c r="K46" s="126">
        <v>9</v>
      </c>
      <c r="L46" s="216">
        <v>1500</v>
      </c>
      <c r="M46" s="216">
        <f>K46*L46</f>
        <v>13500</v>
      </c>
      <c r="N46" s="125" t="s">
        <v>15</v>
      </c>
    </row>
    <row r="47" spans="1:15">
      <c r="A47" s="225"/>
      <c r="B47" s="225"/>
      <c r="C47" s="226"/>
      <c r="D47" s="226"/>
      <c r="E47" s="226"/>
      <c r="F47" s="226"/>
      <c r="G47" s="226"/>
      <c r="H47" s="226"/>
      <c r="I47" s="226"/>
      <c r="J47" s="218" t="s">
        <v>95</v>
      </c>
      <c r="K47" s="126">
        <v>1</v>
      </c>
      <c r="L47" s="216">
        <v>1875</v>
      </c>
      <c r="M47" s="216">
        <f>K47*L47</f>
        <v>1875</v>
      </c>
      <c r="N47" s="125" t="s">
        <v>15</v>
      </c>
    </row>
    <row r="48" spans="1:15">
      <c r="A48" s="225"/>
      <c r="B48" s="225"/>
      <c r="C48" s="226"/>
      <c r="D48" s="226"/>
      <c r="E48" s="226"/>
      <c r="F48" s="226"/>
      <c r="G48" s="226"/>
      <c r="H48" s="226"/>
      <c r="I48" s="226"/>
      <c r="J48" s="219" t="s">
        <v>123</v>
      </c>
      <c r="K48" s="221"/>
      <c r="L48" s="210"/>
      <c r="M48" s="220">
        <f>SUM(M45:M47)</f>
        <v>30375</v>
      </c>
      <c r="N48" s="125" t="s">
        <v>15</v>
      </c>
    </row>
    <row r="49" spans="1:14">
      <c r="A49" s="229"/>
      <c r="B49" s="229"/>
      <c r="C49" s="230"/>
      <c r="D49" s="230"/>
      <c r="E49" s="230"/>
      <c r="F49" s="230"/>
      <c r="G49" s="230"/>
      <c r="H49" s="230"/>
      <c r="I49" s="230"/>
      <c r="J49" s="234" t="s">
        <v>124</v>
      </c>
      <c r="K49" s="211"/>
      <c r="L49" s="211"/>
      <c r="M49" s="235">
        <f>SUM(M48)</f>
        <v>30375</v>
      </c>
      <c r="N49" s="212" t="s">
        <v>15</v>
      </c>
    </row>
    <row r="51" spans="1:14">
      <c r="D51" s="227"/>
      <c r="E51" s="227"/>
      <c r="F51" s="227"/>
      <c r="G51" s="227"/>
      <c r="H51" s="227"/>
      <c r="I51" s="227"/>
    </row>
  </sheetData>
  <mergeCells count="10">
    <mergeCell ref="A2:N2"/>
    <mergeCell ref="A31:N31"/>
    <mergeCell ref="J4:N6"/>
    <mergeCell ref="A4:A6"/>
    <mergeCell ref="C4:D4"/>
    <mergeCell ref="A32:A34"/>
    <mergeCell ref="C32:D32"/>
    <mergeCell ref="F32:I32"/>
    <mergeCell ref="J32:N34"/>
    <mergeCell ref="F4:I4"/>
  </mergeCells>
  <pageMargins left="0.35433070866141736" right="0.19685039370078741" top="0.24" bottom="0.17" header="0.15" footer="0.14000000000000001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G35"/>
  <sheetViews>
    <sheetView workbookViewId="0">
      <selection activeCell="G1" sqref="G1"/>
    </sheetView>
  </sheetViews>
  <sheetFormatPr defaultRowHeight="18.75"/>
  <cols>
    <col min="1" max="1" width="33.42578125" style="5" customWidth="1"/>
    <col min="2" max="3" width="12.85546875" style="5" customWidth="1"/>
    <col min="4" max="4" width="9.85546875" style="5" customWidth="1"/>
    <col min="5" max="5" width="12.140625" style="5" customWidth="1"/>
    <col min="6" max="6" width="16.85546875" style="5" customWidth="1"/>
    <col min="7" max="7" width="36" style="5" customWidth="1"/>
  </cols>
  <sheetData>
    <row r="1" spans="1:7">
      <c r="G1" s="12" t="s">
        <v>165</v>
      </c>
    </row>
    <row r="2" spans="1:7" s="11" customFormat="1" ht="21">
      <c r="A2" s="1618" t="s">
        <v>722</v>
      </c>
      <c r="B2" s="1618"/>
      <c r="C2" s="1618"/>
      <c r="D2" s="1618"/>
      <c r="E2" s="1618"/>
      <c r="F2" s="1618"/>
      <c r="G2" s="1618"/>
    </row>
    <row r="3" spans="1:7">
      <c r="A3" s="6" t="str">
        <f>สรุปคำขอ!A3</f>
        <v>หน่วยงาน ...............................................................................</v>
      </c>
      <c r="B3" s="6"/>
      <c r="C3" s="6"/>
      <c r="D3" s="6"/>
      <c r="E3" s="6"/>
      <c r="F3" s="6"/>
      <c r="G3" s="12"/>
    </row>
    <row r="4" spans="1:7" ht="21">
      <c r="A4" s="1662" t="s">
        <v>47</v>
      </c>
      <c r="B4" s="1293" t="s">
        <v>229</v>
      </c>
      <c r="C4" s="1290" t="s">
        <v>508</v>
      </c>
      <c r="D4" s="1663" t="s">
        <v>717</v>
      </c>
      <c r="E4" s="1664"/>
      <c r="F4" s="1665"/>
      <c r="G4" s="1662" t="s">
        <v>10</v>
      </c>
    </row>
    <row r="5" spans="1:7" ht="37.5">
      <c r="A5" s="1662"/>
      <c r="B5" s="662" t="s">
        <v>375</v>
      </c>
      <c r="C5" s="662" t="s">
        <v>344</v>
      </c>
      <c r="D5" s="679" t="s">
        <v>63</v>
      </c>
      <c r="E5" s="679" t="s">
        <v>425</v>
      </c>
      <c r="F5" s="679" t="s">
        <v>426</v>
      </c>
      <c r="G5" s="1662"/>
    </row>
    <row r="6" spans="1:7" ht="19.5" thickBot="1">
      <c r="A6" s="96" t="s">
        <v>44</v>
      </c>
      <c r="B6" s="96"/>
      <c r="C6" s="96"/>
      <c r="D6" s="258"/>
      <c r="E6" s="258"/>
      <c r="F6" s="774">
        <f>SUM(F8:F13)</f>
        <v>0</v>
      </c>
      <c r="G6" s="21"/>
    </row>
    <row r="7" spans="1:7" ht="21.75" thickTop="1">
      <c r="A7" s="762" t="s">
        <v>421</v>
      </c>
      <c r="B7" s="763">
        <v>0</v>
      </c>
      <c r="C7" s="763">
        <v>0</v>
      </c>
      <c r="D7" s="625"/>
      <c r="E7" s="624"/>
      <c r="F7" s="775">
        <f>SUM(F8:F9)</f>
        <v>0</v>
      </c>
      <c r="G7" s="624"/>
    </row>
    <row r="8" spans="1:7" ht="21">
      <c r="A8" s="261" t="s">
        <v>133</v>
      </c>
      <c r="B8" s="757"/>
      <c r="C8" s="757"/>
      <c r="D8" s="766">
        <v>0</v>
      </c>
      <c r="E8" s="743">
        <v>0</v>
      </c>
      <c r="F8" s="769">
        <f>E8*1</f>
        <v>0</v>
      </c>
      <c r="G8" s="263" t="s">
        <v>424</v>
      </c>
    </row>
    <row r="9" spans="1:7" ht="21">
      <c r="A9" s="632" t="s">
        <v>134</v>
      </c>
      <c r="B9" s="753"/>
      <c r="C9" s="753"/>
      <c r="D9" s="767">
        <v>0</v>
      </c>
      <c r="E9" s="754">
        <v>0</v>
      </c>
      <c r="F9" s="770">
        <f>E9*D9</f>
        <v>0</v>
      </c>
      <c r="G9" s="622"/>
    </row>
    <row r="10" spans="1:7" ht="42">
      <c r="A10" s="758" t="s">
        <v>422</v>
      </c>
      <c r="B10" s="759">
        <v>0</v>
      </c>
      <c r="C10" s="759">
        <v>0</v>
      </c>
      <c r="D10" s="768"/>
      <c r="E10" s="761"/>
      <c r="F10" s="771">
        <f>SUM(F11:F12)</f>
        <v>0</v>
      </c>
      <c r="G10" s="631"/>
    </row>
    <row r="11" spans="1:7" ht="21">
      <c r="A11" s="756" t="s">
        <v>423</v>
      </c>
      <c r="B11" s="757"/>
      <c r="C11" s="757"/>
      <c r="D11" s="766">
        <v>0</v>
      </c>
      <c r="E11" s="743">
        <v>0</v>
      </c>
      <c r="F11" s="769">
        <f>E11*D11</f>
        <v>0</v>
      </c>
      <c r="G11" s="263" t="s">
        <v>424</v>
      </c>
    </row>
    <row r="12" spans="1:7" ht="21">
      <c r="A12" s="437"/>
      <c r="B12" s="751"/>
      <c r="C12" s="751"/>
      <c r="D12" s="271"/>
      <c r="E12" s="745"/>
      <c r="F12" s="772"/>
      <c r="G12" s="127"/>
    </row>
    <row r="13" spans="1:7" ht="21">
      <c r="A13" s="747"/>
      <c r="B13" s="752"/>
      <c r="C13" s="752"/>
      <c r="D13" s="748"/>
      <c r="E13" s="749"/>
      <c r="F13" s="773"/>
      <c r="G13" s="129"/>
    </row>
    <row r="14" spans="1:7">
      <c r="A14" s="61"/>
      <c r="B14" s="61"/>
      <c r="C14" s="61"/>
      <c r="D14" s="61"/>
      <c r="E14" s="9"/>
      <c r="F14" s="9"/>
      <c r="G14" s="9"/>
    </row>
    <row r="15" spans="1:7">
      <c r="A15" s="61"/>
      <c r="B15" s="61"/>
      <c r="C15" s="61"/>
      <c r="D15" s="61"/>
      <c r="E15" s="9"/>
      <c r="F15" s="9"/>
      <c r="G15" s="9"/>
    </row>
    <row r="16" spans="1:7">
      <c r="A16" s="61"/>
      <c r="B16" s="61"/>
      <c r="C16" s="61"/>
      <c r="D16" s="61"/>
      <c r="E16" s="9"/>
      <c r="F16" s="9"/>
      <c r="G16" s="9"/>
    </row>
    <row r="17" spans="1:7">
      <c r="A17" s="61"/>
      <c r="B17" s="61"/>
      <c r="C17" s="61"/>
      <c r="D17" s="61"/>
      <c r="E17" s="9"/>
      <c r="F17" s="9"/>
      <c r="G17" s="9"/>
    </row>
    <row r="18" spans="1:7">
      <c r="A18" s="61"/>
      <c r="B18" s="61"/>
      <c r="C18" s="61"/>
      <c r="D18" s="61"/>
      <c r="E18" s="9"/>
      <c r="F18" s="9"/>
      <c r="G18" s="9"/>
    </row>
    <row r="19" spans="1:7">
      <c r="A19" s="61"/>
      <c r="B19" s="61"/>
      <c r="C19" s="61"/>
      <c r="D19" s="61"/>
      <c r="E19" s="9"/>
      <c r="F19" s="9"/>
      <c r="G19" s="9"/>
    </row>
    <row r="20" spans="1:7">
      <c r="A20" s="61"/>
      <c r="B20" s="61"/>
      <c r="C20" s="61"/>
      <c r="D20" s="61"/>
      <c r="E20" s="9"/>
      <c r="F20" s="9"/>
      <c r="G20" s="9"/>
    </row>
    <row r="21" spans="1:7">
      <c r="A21" s="61"/>
      <c r="B21" s="61"/>
      <c r="C21" s="61"/>
      <c r="D21" s="61"/>
      <c r="E21" s="9"/>
      <c r="F21" s="9"/>
      <c r="G21" s="9"/>
    </row>
    <row r="22" spans="1:7">
      <c r="A22" s="61"/>
      <c r="B22" s="61"/>
      <c r="C22" s="61"/>
      <c r="D22" s="61"/>
      <c r="E22" s="9"/>
      <c r="F22" s="9"/>
      <c r="G22" s="9"/>
    </row>
    <row r="23" spans="1:7">
      <c r="A23" s="61"/>
      <c r="B23" s="61"/>
      <c r="C23" s="61"/>
      <c r="D23" s="61"/>
      <c r="E23" s="9"/>
      <c r="F23" s="9"/>
      <c r="G23" s="9"/>
    </row>
    <row r="24" spans="1:7" ht="21">
      <c r="A24" s="974" t="s">
        <v>46</v>
      </c>
      <c r="B24" s="257"/>
      <c r="C24" s="257"/>
      <c r="D24" s="257"/>
      <c r="E24" s="9"/>
      <c r="F24" s="9"/>
      <c r="G24" s="9"/>
    </row>
    <row r="25" spans="1:7" ht="21">
      <c r="A25" s="1618" t="s">
        <v>722</v>
      </c>
      <c r="B25" s="1618"/>
      <c r="C25" s="1618"/>
      <c r="D25" s="1618"/>
      <c r="E25" s="1618"/>
      <c r="F25" s="1618"/>
      <c r="G25" s="1618"/>
    </row>
    <row r="26" spans="1:7" ht="21">
      <c r="A26" s="1652" t="s">
        <v>47</v>
      </c>
      <c r="B26" s="1293" t="s">
        <v>229</v>
      </c>
      <c r="C26" s="1290" t="s">
        <v>508</v>
      </c>
      <c r="D26" s="1654" t="s">
        <v>717</v>
      </c>
      <c r="E26" s="1655"/>
      <c r="F26" s="1656"/>
      <c r="G26" s="1652" t="s">
        <v>10</v>
      </c>
    </row>
    <row r="27" spans="1:7" ht="42">
      <c r="A27" s="1652"/>
      <c r="B27" s="662" t="s">
        <v>375</v>
      </c>
      <c r="C27" s="662" t="s">
        <v>344</v>
      </c>
      <c r="D27" s="738" t="s">
        <v>63</v>
      </c>
      <c r="E27" s="738" t="s">
        <v>427</v>
      </c>
      <c r="F27" s="738" t="s">
        <v>426</v>
      </c>
      <c r="G27" s="1652"/>
    </row>
    <row r="28" spans="1:7" ht="21.75" thickBot="1">
      <c r="A28" s="739" t="s">
        <v>44</v>
      </c>
      <c r="B28" s="483">
        <v>200000</v>
      </c>
      <c r="C28" s="483">
        <v>240000</v>
      </c>
      <c r="D28" s="740"/>
      <c r="E28" s="740"/>
      <c r="F28" s="741">
        <f>F29+F32</f>
        <v>320000</v>
      </c>
      <c r="G28" s="484"/>
    </row>
    <row r="29" spans="1:7" ht="20.25" customHeight="1" thickTop="1">
      <c r="A29" s="762" t="s">
        <v>421</v>
      </c>
      <c r="B29" s="763">
        <v>200000</v>
      </c>
      <c r="C29" s="763">
        <v>240000</v>
      </c>
      <c r="D29" s="625"/>
      <c r="E29" s="624"/>
      <c r="F29" s="764">
        <f>SUM(F30:F31)</f>
        <v>240000</v>
      </c>
      <c r="G29" s="624"/>
    </row>
    <row r="30" spans="1:7" ht="20.25" customHeight="1">
      <c r="A30" s="261" t="s">
        <v>133</v>
      </c>
      <c r="B30" s="757"/>
      <c r="C30" s="757"/>
      <c r="D30" s="742">
        <v>1</v>
      </c>
      <c r="E30" s="743">
        <v>40000</v>
      </c>
      <c r="F30" s="744">
        <f>E30*1</f>
        <v>40000</v>
      </c>
      <c r="G30" s="263" t="s">
        <v>424</v>
      </c>
    </row>
    <row r="31" spans="1:7" ht="20.25" customHeight="1">
      <c r="A31" s="632" t="s">
        <v>134</v>
      </c>
      <c r="B31" s="753"/>
      <c r="C31" s="753"/>
      <c r="D31" s="647">
        <v>5</v>
      </c>
      <c r="E31" s="754">
        <v>40000</v>
      </c>
      <c r="F31" s="755">
        <f>E31*D31</f>
        <v>200000</v>
      </c>
      <c r="G31" s="622"/>
    </row>
    <row r="32" spans="1:7" ht="20.25" customHeight="1">
      <c r="A32" s="758" t="s">
        <v>422</v>
      </c>
      <c r="B32" s="759">
        <v>0</v>
      </c>
      <c r="C32" s="759">
        <v>0</v>
      </c>
      <c r="D32" s="760"/>
      <c r="E32" s="761"/>
      <c r="F32" s="765">
        <f>SUM(F33:F34)</f>
        <v>80000</v>
      </c>
      <c r="G32" s="631"/>
    </row>
    <row r="33" spans="1:7" ht="20.25" customHeight="1">
      <c r="A33" s="756" t="s">
        <v>423</v>
      </c>
      <c r="B33" s="757"/>
      <c r="C33" s="757"/>
      <c r="D33" s="742">
        <v>8</v>
      </c>
      <c r="E33" s="743">
        <v>10000</v>
      </c>
      <c r="F33" s="744">
        <f>E33*D33</f>
        <v>80000</v>
      </c>
      <c r="G33" s="263" t="s">
        <v>424</v>
      </c>
    </row>
    <row r="34" spans="1:7" ht="20.25" customHeight="1">
      <c r="A34" s="437"/>
      <c r="B34" s="751"/>
      <c r="C34" s="751"/>
      <c r="D34" s="271"/>
      <c r="E34" s="745"/>
      <c r="F34" s="746"/>
      <c r="G34" s="127"/>
    </row>
    <row r="35" spans="1:7" ht="20.25" customHeight="1">
      <c r="A35" s="747"/>
      <c r="B35" s="752"/>
      <c r="C35" s="752"/>
      <c r="D35" s="748"/>
      <c r="E35" s="749"/>
      <c r="F35" s="750"/>
      <c r="G35" s="129"/>
    </row>
  </sheetData>
  <mergeCells count="8">
    <mergeCell ref="A2:G2"/>
    <mergeCell ref="A4:A5"/>
    <mergeCell ref="D4:F4"/>
    <mergeCell ref="G4:G5"/>
    <mergeCell ref="A26:A27"/>
    <mergeCell ref="D26:F26"/>
    <mergeCell ref="G26:G27"/>
    <mergeCell ref="A25:G25"/>
  </mergeCells>
  <pageMargins left="0.70866141732283472" right="0.43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L53"/>
  <sheetViews>
    <sheetView topLeftCell="A4" workbookViewId="0">
      <selection activeCell="I6" sqref="I6"/>
    </sheetView>
  </sheetViews>
  <sheetFormatPr defaultRowHeight="18.75"/>
  <cols>
    <col min="1" max="1" width="5.5703125" style="3" customWidth="1"/>
    <col min="2" max="2" width="2.85546875" style="5" customWidth="1"/>
    <col min="3" max="3" width="43" style="5" customWidth="1"/>
    <col min="4" max="5" width="12.5703125" style="5" customWidth="1"/>
    <col min="6" max="8" width="9.85546875" style="5" customWidth="1"/>
    <col min="9" max="9" width="18.85546875" style="5" customWidth="1"/>
    <col min="10" max="10" width="38.28515625" style="5" customWidth="1"/>
    <col min="11" max="16384" width="9.140625" style="5"/>
  </cols>
  <sheetData>
    <row r="1" spans="1:12" ht="24" customHeight="1">
      <c r="A1" s="116"/>
      <c r="B1" s="2"/>
      <c r="C1" s="2"/>
      <c r="D1" s="2"/>
      <c r="E1" s="2"/>
      <c r="F1" s="2"/>
      <c r="G1" s="2"/>
      <c r="H1" s="2"/>
      <c r="I1" s="2"/>
      <c r="J1" s="118" t="s">
        <v>175</v>
      </c>
      <c r="K1" s="2"/>
      <c r="L1" s="2"/>
    </row>
    <row r="2" spans="1:12" s="6" customFormat="1" ht="24" customHeight="1">
      <c r="A2" s="1618" t="s">
        <v>723</v>
      </c>
      <c r="B2" s="1618"/>
      <c r="C2" s="1618"/>
      <c r="D2" s="1618"/>
      <c r="E2" s="1618"/>
      <c r="F2" s="1618"/>
      <c r="G2" s="1618"/>
      <c r="H2" s="1618"/>
      <c r="I2" s="1618"/>
      <c r="J2" s="1618"/>
      <c r="K2" s="1"/>
      <c r="L2" s="1"/>
    </row>
    <row r="3" spans="1:12" s="6" customFormat="1" ht="24" customHeight="1">
      <c r="A3" s="1" t="str">
        <f>'2 OT'!A3</f>
        <v>หน่วยงาน ...............................................................................</v>
      </c>
      <c r="C3" s="1"/>
      <c r="D3" s="1"/>
      <c r="E3" s="1"/>
      <c r="F3" s="1"/>
      <c r="G3" s="1"/>
      <c r="H3" s="1"/>
      <c r="I3" s="1"/>
      <c r="J3" s="118"/>
      <c r="K3" s="1"/>
      <c r="L3" s="1"/>
    </row>
    <row r="4" spans="1:12" s="6" customFormat="1" ht="24" customHeight="1">
      <c r="A4" s="1622" t="s">
        <v>22</v>
      </c>
      <c r="B4" s="1707" t="s">
        <v>156</v>
      </c>
      <c r="C4" s="1708"/>
      <c r="D4" s="780" t="s">
        <v>513</v>
      </c>
      <c r="E4" s="780" t="s">
        <v>725</v>
      </c>
      <c r="F4" s="1715" t="s">
        <v>724</v>
      </c>
      <c r="G4" s="1716"/>
      <c r="H4" s="1716"/>
      <c r="I4" s="1717"/>
      <c r="J4" s="1653" t="s">
        <v>10</v>
      </c>
      <c r="K4" s="1"/>
      <c r="L4" s="1"/>
    </row>
    <row r="5" spans="1:12" s="6" customFormat="1" ht="24" customHeight="1" thickBot="1">
      <c r="A5" s="1706"/>
      <c r="B5" s="1711"/>
      <c r="C5" s="1712"/>
      <c r="D5" s="781" t="s">
        <v>375</v>
      </c>
      <c r="E5" s="782" t="s">
        <v>344</v>
      </c>
      <c r="F5" s="783" t="s">
        <v>50</v>
      </c>
      <c r="G5" s="783" t="s">
        <v>74</v>
      </c>
      <c r="H5" s="783" t="s">
        <v>70</v>
      </c>
      <c r="I5" s="783" t="s">
        <v>48</v>
      </c>
      <c r="J5" s="1705"/>
      <c r="K5" s="1"/>
      <c r="L5" s="1"/>
    </row>
    <row r="6" spans="1:12" ht="24" customHeight="1" thickTop="1" thickBot="1">
      <c r="A6" s="677"/>
      <c r="B6" s="1700" t="s">
        <v>44</v>
      </c>
      <c r="C6" s="1701"/>
      <c r="D6" s="785"/>
      <c r="E6" s="784"/>
      <c r="F6" s="680"/>
      <c r="G6" s="680"/>
      <c r="H6" s="680"/>
      <c r="I6" s="278">
        <f>I11+I17</f>
        <v>0</v>
      </c>
      <c r="J6" s="787"/>
      <c r="K6" s="2"/>
      <c r="L6" s="2"/>
    </row>
    <row r="7" spans="1:12" ht="24" customHeight="1" thickTop="1">
      <c r="A7" s="439">
        <v>1</v>
      </c>
      <c r="B7" s="1702" t="s">
        <v>432</v>
      </c>
      <c r="C7" s="1703"/>
      <c r="D7" s="800"/>
      <c r="E7" s="788"/>
      <c r="F7" s="801"/>
      <c r="G7" s="801"/>
      <c r="H7" s="801"/>
      <c r="I7" s="802"/>
      <c r="J7" s="341"/>
      <c r="K7" s="2"/>
      <c r="L7" s="2"/>
    </row>
    <row r="8" spans="1:12" ht="24" customHeight="1">
      <c r="A8" s="119"/>
      <c r="B8" s="127" t="s">
        <v>35</v>
      </c>
      <c r="C8" s="127"/>
      <c r="D8" s="793"/>
      <c r="E8" s="127"/>
      <c r="F8" s="119"/>
      <c r="G8" s="794"/>
      <c r="H8" s="794"/>
      <c r="I8" s="795">
        <f>F8*G8*H8</f>
        <v>0</v>
      </c>
      <c r="J8" s="127"/>
      <c r="K8" s="2"/>
      <c r="L8" s="2"/>
    </row>
    <row r="9" spans="1:12" ht="24" customHeight="1">
      <c r="A9" s="119"/>
      <c r="B9" s="127" t="s">
        <v>36</v>
      </c>
      <c r="C9" s="127"/>
      <c r="D9" s="793"/>
      <c r="E9" s="127"/>
      <c r="F9" s="119"/>
      <c r="G9" s="794"/>
      <c r="H9" s="794"/>
      <c r="I9" s="795">
        <f t="shared" ref="I9:I10" si="0">F9*G9*H9</f>
        <v>0</v>
      </c>
      <c r="J9" s="127"/>
      <c r="K9" s="2"/>
      <c r="L9" s="2"/>
    </row>
    <row r="10" spans="1:12" ht="24" customHeight="1">
      <c r="A10" s="628"/>
      <c r="B10" s="622" t="s">
        <v>37</v>
      </c>
      <c r="C10" s="622"/>
      <c r="D10" s="810"/>
      <c r="E10" s="622"/>
      <c r="F10" s="628"/>
      <c r="G10" s="811"/>
      <c r="H10" s="811"/>
      <c r="I10" s="795">
        <f t="shared" si="0"/>
        <v>0</v>
      </c>
      <c r="J10" s="622"/>
      <c r="K10" s="2"/>
      <c r="L10" s="2"/>
    </row>
    <row r="11" spans="1:12" ht="24" customHeight="1" thickBot="1">
      <c r="A11" s="519"/>
      <c r="B11" s="1713" t="s">
        <v>148</v>
      </c>
      <c r="C11" s="1714"/>
      <c r="D11" s="813"/>
      <c r="E11" s="615"/>
      <c r="F11" s="392"/>
      <c r="G11" s="392"/>
      <c r="H11" s="392"/>
      <c r="I11" s="813">
        <f>SUM(I8:I10)</f>
        <v>0</v>
      </c>
      <c r="J11" s="814"/>
      <c r="K11" s="2"/>
      <c r="L11" s="2"/>
    </row>
    <row r="12" spans="1:12" ht="24" customHeight="1" thickTop="1">
      <c r="A12" s="439">
        <v>2</v>
      </c>
      <c r="B12" s="815" t="s">
        <v>153</v>
      </c>
      <c r="C12" s="816"/>
      <c r="D12" s="817"/>
      <c r="E12" s="816"/>
      <c r="F12" s="801"/>
      <c r="G12" s="818"/>
      <c r="H12" s="818"/>
      <c r="I12" s="819"/>
      <c r="J12" s="341"/>
      <c r="K12" s="2"/>
      <c r="L12" s="2"/>
    </row>
    <row r="13" spans="1:12" ht="24" customHeight="1">
      <c r="A13" s="119"/>
      <c r="B13" s="127" t="s">
        <v>35</v>
      </c>
      <c r="C13" s="127"/>
      <c r="D13" s="793"/>
      <c r="E13" s="125"/>
      <c r="F13" s="119"/>
      <c r="G13" s="794"/>
      <c r="H13" s="794"/>
      <c r="I13" s="795">
        <f>F13*G13*H13</f>
        <v>0</v>
      </c>
      <c r="J13" s="127"/>
      <c r="K13" s="2"/>
      <c r="L13" s="2"/>
    </row>
    <row r="14" spans="1:12" ht="24" customHeight="1">
      <c r="A14" s="119"/>
      <c r="B14" s="127" t="s">
        <v>36</v>
      </c>
      <c r="C14" s="127"/>
      <c r="D14" s="793"/>
      <c r="E14" s="125"/>
      <c r="F14" s="119"/>
      <c r="G14" s="794"/>
      <c r="H14" s="794"/>
      <c r="I14" s="795">
        <f t="shared" ref="I14:I15" si="1">F14*G14*H14</f>
        <v>0</v>
      </c>
      <c r="J14" s="127"/>
      <c r="K14" s="2"/>
      <c r="L14" s="2"/>
    </row>
    <row r="15" spans="1:12" ht="24" customHeight="1">
      <c r="A15" s="119"/>
      <c r="B15" s="622" t="s">
        <v>37</v>
      </c>
      <c r="C15" s="622"/>
      <c r="D15" s="793"/>
      <c r="E15" s="125"/>
      <c r="F15" s="119"/>
      <c r="G15" s="794"/>
      <c r="H15" s="794"/>
      <c r="I15" s="795">
        <f t="shared" si="1"/>
        <v>0</v>
      </c>
      <c r="J15" s="127"/>
      <c r="K15" s="2"/>
      <c r="L15" s="2"/>
    </row>
    <row r="16" spans="1:12" ht="24" customHeight="1">
      <c r="A16" s="628"/>
      <c r="B16" s="821"/>
      <c r="C16" s="723"/>
      <c r="D16" s="810"/>
      <c r="E16" s="723"/>
      <c r="F16" s="628"/>
      <c r="G16" s="811"/>
      <c r="H16" s="811"/>
      <c r="I16" s="812"/>
      <c r="J16" s="622"/>
      <c r="K16" s="2"/>
      <c r="L16" s="2"/>
    </row>
    <row r="17" spans="1:12" ht="24" customHeight="1" thickBot="1">
      <c r="A17" s="519"/>
      <c r="B17" s="1713" t="s">
        <v>157</v>
      </c>
      <c r="C17" s="1714"/>
      <c r="D17" s="813"/>
      <c r="E17" s="615"/>
      <c r="F17" s="392"/>
      <c r="G17" s="392"/>
      <c r="H17" s="392"/>
      <c r="I17" s="813">
        <f>SUM(I13:I16)</f>
        <v>0</v>
      </c>
      <c r="J17" s="814"/>
      <c r="K17" s="2"/>
      <c r="L17" s="2"/>
    </row>
    <row r="18" spans="1:12" ht="18.75" customHeight="1" thickTop="1">
      <c r="B18" s="287"/>
      <c r="C18" s="287"/>
      <c r="D18" s="385"/>
      <c r="E18" s="287"/>
      <c r="F18" s="61"/>
      <c r="G18" s="61"/>
      <c r="H18" s="61"/>
      <c r="I18" s="385"/>
      <c r="J18" s="386"/>
    </row>
    <row r="19" spans="1:12" ht="18.75" customHeight="1">
      <c r="B19" s="287"/>
      <c r="C19" s="287"/>
      <c r="D19" s="385"/>
      <c r="E19" s="287"/>
      <c r="F19" s="61"/>
      <c r="G19" s="61"/>
      <c r="H19" s="61"/>
      <c r="I19" s="385"/>
      <c r="J19" s="386"/>
    </row>
    <row r="20" spans="1:12" ht="18.75" customHeight="1">
      <c r="B20" s="287"/>
      <c r="C20" s="287"/>
      <c r="D20" s="385"/>
      <c r="E20" s="287"/>
      <c r="F20" s="61"/>
      <c r="G20" s="61"/>
      <c r="H20" s="61"/>
      <c r="I20" s="385"/>
      <c r="J20" s="386"/>
    </row>
    <row r="21" spans="1:12" ht="18.75" customHeight="1">
      <c r="B21" s="287"/>
      <c r="C21" s="287"/>
      <c r="D21" s="385"/>
      <c r="E21" s="287"/>
      <c r="F21" s="61"/>
      <c r="G21" s="61"/>
      <c r="H21" s="61"/>
      <c r="I21" s="385"/>
      <c r="J21" s="386"/>
    </row>
    <row r="22" spans="1:12" ht="18.75" customHeight="1">
      <c r="B22" s="287"/>
      <c r="C22" s="287"/>
      <c r="D22" s="385"/>
      <c r="E22" s="287"/>
      <c r="F22" s="61"/>
      <c r="G22" s="61"/>
      <c r="H22" s="61"/>
      <c r="I22" s="385"/>
      <c r="J22" s="386"/>
    </row>
    <row r="23" spans="1:12" ht="18.75" customHeight="1">
      <c r="B23" s="287"/>
      <c r="C23" s="287"/>
      <c r="D23" s="385"/>
      <c r="E23" s="287"/>
      <c r="F23" s="61"/>
      <c r="G23" s="61"/>
      <c r="H23" s="61"/>
      <c r="I23" s="385"/>
      <c r="J23" s="386"/>
    </row>
    <row r="24" spans="1:12" ht="18.75" customHeight="1">
      <c r="B24" s="287"/>
      <c r="C24" s="287"/>
      <c r="D24" s="385"/>
      <c r="E24" s="287"/>
      <c r="F24" s="61"/>
      <c r="G24" s="61"/>
      <c r="H24" s="61"/>
      <c r="I24" s="385"/>
      <c r="J24" s="386"/>
    </row>
    <row r="25" spans="1:12" ht="18.75" customHeight="1">
      <c r="B25" s="287"/>
      <c r="C25" s="287"/>
      <c r="D25" s="385"/>
      <c r="E25" s="287"/>
      <c r="F25" s="61"/>
      <c r="G25" s="61"/>
      <c r="H25" s="61"/>
      <c r="I25" s="385"/>
      <c r="J25" s="386"/>
    </row>
    <row r="26" spans="1:12" ht="18.75" customHeight="1">
      <c r="B26" s="287"/>
      <c r="C26" s="287"/>
      <c r="D26" s="385"/>
      <c r="E26" s="287"/>
      <c r="F26" s="61"/>
      <c r="G26" s="61"/>
      <c r="H26" s="61"/>
      <c r="I26" s="385"/>
      <c r="J26" s="386"/>
    </row>
    <row r="27" spans="1:12" ht="18.75" customHeight="1">
      <c r="B27" s="287"/>
      <c r="C27" s="287"/>
      <c r="D27" s="385"/>
      <c r="E27" s="287"/>
      <c r="F27" s="61"/>
      <c r="G27" s="61"/>
      <c r="H27" s="61"/>
      <c r="I27" s="385"/>
      <c r="J27" s="386"/>
    </row>
    <row r="28" spans="1:12" ht="18.75" customHeight="1">
      <c r="B28" s="287"/>
      <c r="C28" s="287"/>
      <c r="D28" s="385"/>
      <c r="E28" s="287"/>
      <c r="F28" s="61"/>
      <c r="G28" s="61"/>
      <c r="H28" s="61"/>
      <c r="I28" s="385"/>
      <c r="J28" s="386"/>
    </row>
    <row r="29" spans="1:12" ht="18.75" customHeight="1">
      <c r="B29" s="287"/>
      <c r="C29" s="287"/>
      <c r="D29" s="385"/>
      <c r="E29" s="287"/>
      <c r="F29" s="61"/>
      <c r="G29" s="61"/>
      <c r="H29" s="61"/>
      <c r="I29" s="385"/>
      <c r="J29" s="386"/>
    </row>
    <row r="30" spans="1:12" ht="18.75" customHeight="1">
      <c r="B30" s="287"/>
      <c r="C30" s="287"/>
      <c r="D30" s="385"/>
      <c r="E30" s="287"/>
      <c r="F30" s="61"/>
      <c r="G30" s="61"/>
      <c r="H30" s="61"/>
      <c r="I30" s="385"/>
      <c r="J30" s="386"/>
    </row>
    <row r="31" spans="1:12" ht="18.75" customHeight="1">
      <c r="B31" s="287"/>
      <c r="C31" s="287"/>
      <c r="D31" s="385"/>
      <c r="E31" s="287"/>
      <c r="F31" s="61"/>
      <c r="G31" s="61"/>
      <c r="H31" s="61"/>
      <c r="I31" s="385"/>
      <c r="J31" s="386"/>
    </row>
    <row r="32" spans="1:12" ht="18.75" customHeight="1">
      <c r="B32" s="287"/>
      <c r="C32" s="287"/>
      <c r="D32" s="385"/>
      <c r="E32" s="287"/>
      <c r="F32" s="61"/>
      <c r="G32" s="61"/>
      <c r="H32" s="61"/>
      <c r="I32" s="385"/>
      <c r="J32" s="386"/>
    </row>
    <row r="33" spans="1:10" ht="18.75" customHeight="1">
      <c r="B33" s="287"/>
      <c r="C33" s="287"/>
      <c r="D33" s="385"/>
      <c r="E33" s="287"/>
      <c r="F33" s="61"/>
      <c r="G33" s="61"/>
      <c r="H33" s="61"/>
      <c r="I33" s="385"/>
      <c r="J33" s="386"/>
    </row>
    <row r="34" spans="1:10" ht="18.75" customHeight="1">
      <c r="B34" s="287"/>
      <c r="C34" s="287"/>
      <c r="D34" s="385"/>
      <c r="E34" s="287"/>
      <c r="F34" s="61"/>
      <c r="G34" s="61"/>
      <c r="H34" s="61"/>
      <c r="I34" s="385"/>
      <c r="J34" s="386"/>
    </row>
    <row r="35" spans="1:10" ht="22.5" customHeight="1">
      <c r="A35" s="822" t="s">
        <v>46</v>
      </c>
      <c r="C35" s="822"/>
      <c r="D35" s="2"/>
      <c r="E35" s="779"/>
      <c r="F35" s="2"/>
      <c r="G35" s="2"/>
      <c r="H35" s="2"/>
      <c r="I35" s="2"/>
      <c r="J35" s="2"/>
    </row>
    <row r="36" spans="1:10" s="972" customFormat="1" ht="22.5" customHeight="1">
      <c r="A36" s="1661" t="s">
        <v>723</v>
      </c>
      <c r="B36" s="1661"/>
      <c r="C36" s="1661"/>
      <c r="D36" s="1661"/>
      <c r="E36" s="1661"/>
      <c r="F36" s="1661"/>
      <c r="G36" s="1661"/>
      <c r="H36" s="1661"/>
      <c r="I36" s="1661"/>
      <c r="J36" s="1661"/>
    </row>
    <row r="37" spans="1:10" s="6" customFormat="1" ht="22.5" customHeight="1">
      <c r="A37" s="1653" t="s">
        <v>22</v>
      </c>
      <c r="B37" s="1707" t="s">
        <v>34</v>
      </c>
      <c r="C37" s="1708"/>
      <c r="D37" s="780" t="s">
        <v>513</v>
      </c>
      <c r="E37" s="780" t="s">
        <v>725</v>
      </c>
      <c r="F37" s="1715" t="s">
        <v>724</v>
      </c>
      <c r="G37" s="1716"/>
      <c r="H37" s="1716"/>
      <c r="I37" s="1717"/>
      <c r="J37" s="1653" t="s">
        <v>10</v>
      </c>
    </row>
    <row r="38" spans="1:10" s="6" customFormat="1" ht="22.5" customHeight="1" thickBot="1">
      <c r="A38" s="1705"/>
      <c r="B38" s="1709"/>
      <c r="C38" s="1710"/>
      <c r="D38" s="781" t="s">
        <v>375</v>
      </c>
      <c r="E38" s="782" t="s">
        <v>344</v>
      </c>
      <c r="F38" s="783" t="s">
        <v>149</v>
      </c>
      <c r="G38" s="783" t="s">
        <v>61</v>
      </c>
      <c r="H38" s="783" t="s">
        <v>67</v>
      </c>
      <c r="I38" s="783" t="s">
        <v>146</v>
      </c>
      <c r="J38" s="1705"/>
    </row>
    <row r="39" spans="1:10" s="6" customFormat="1" ht="22.5" customHeight="1" thickTop="1" thickBot="1">
      <c r="A39" s="677"/>
      <c r="B39" s="1700" t="s">
        <v>44</v>
      </c>
      <c r="C39" s="1701"/>
      <c r="D39" s="785">
        <v>5302602</v>
      </c>
      <c r="E39" s="786">
        <v>13700000</v>
      </c>
      <c r="F39" s="680"/>
      <c r="G39" s="680"/>
      <c r="H39" s="680"/>
      <c r="I39" s="278">
        <f>I45+I50</f>
        <v>1023900</v>
      </c>
      <c r="J39" s="787"/>
    </row>
    <row r="40" spans="1:10" s="10" customFormat="1" ht="22.5" customHeight="1" thickTop="1">
      <c r="A40" s="439">
        <v>1</v>
      </c>
      <c r="B40" s="1702" t="s">
        <v>155</v>
      </c>
      <c r="C40" s="1703"/>
      <c r="D40" s="789"/>
      <c r="E40" s="636"/>
      <c r="F40" s="789"/>
      <c r="G40" s="789"/>
      <c r="H40" s="789"/>
      <c r="I40" s="789"/>
      <c r="J40" s="789"/>
    </row>
    <row r="41" spans="1:10" ht="22.5" customHeight="1">
      <c r="A41" s="119"/>
      <c r="B41" s="790"/>
      <c r="C41" s="791" t="s">
        <v>147</v>
      </c>
      <c r="D41" s="127"/>
      <c r="E41" s="792"/>
      <c r="F41" s="127"/>
      <c r="G41" s="127"/>
      <c r="H41" s="127"/>
      <c r="I41" s="127"/>
      <c r="J41" s="658" t="s">
        <v>150</v>
      </c>
    </row>
    <row r="42" spans="1:10" ht="22.5" customHeight="1">
      <c r="A42" s="119"/>
      <c r="B42" s="127" t="s">
        <v>35</v>
      </c>
      <c r="C42" s="127"/>
      <c r="D42" s="793"/>
      <c r="E42" s="127"/>
      <c r="F42" s="119">
        <v>120</v>
      </c>
      <c r="G42" s="794">
        <v>9</v>
      </c>
      <c r="H42" s="794">
        <v>240</v>
      </c>
      <c r="I42" s="795">
        <f>F42*G42*H42</f>
        <v>259200</v>
      </c>
      <c r="J42" s="658" t="s">
        <v>428</v>
      </c>
    </row>
    <row r="43" spans="1:10" ht="22.5" customHeight="1">
      <c r="A43" s="119"/>
      <c r="B43" s="127" t="s">
        <v>36</v>
      </c>
      <c r="C43" s="127"/>
      <c r="D43" s="793"/>
      <c r="E43" s="127"/>
      <c r="F43" s="119">
        <v>50</v>
      </c>
      <c r="G43" s="794">
        <v>9</v>
      </c>
      <c r="H43" s="794">
        <v>750</v>
      </c>
      <c r="I43" s="795">
        <f>F43*G43*H43</f>
        <v>337500</v>
      </c>
      <c r="J43" s="658" t="s">
        <v>429</v>
      </c>
    </row>
    <row r="44" spans="1:10" ht="22.5" customHeight="1" thickBot="1">
      <c r="A44" s="633"/>
      <c r="B44" s="622" t="s">
        <v>37</v>
      </c>
      <c r="C44" s="622"/>
      <c r="D44" s="793"/>
      <c r="E44" s="127"/>
      <c r="F44" s="119">
        <v>75</v>
      </c>
      <c r="G44" s="794">
        <v>9</v>
      </c>
      <c r="H44" s="794">
        <v>500</v>
      </c>
      <c r="I44" s="795">
        <f>F44*G44*H44</f>
        <v>337500</v>
      </c>
      <c r="J44" s="658"/>
    </row>
    <row r="45" spans="1:10" ht="22.5" customHeight="1" thickTop="1" thickBot="1">
      <c r="A45" s="677"/>
      <c r="B45" s="1698" t="s">
        <v>431</v>
      </c>
      <c r="C45" s="1699"/>
      <c r="D45" s="796"/>
      <c r="E45" s="784"/>
      <c r="F45" s="797"/>
      <c r="G45" s="797"/>
      <c r="H45" s="797"/>
      <c r="I45" s="798">
        <f>SUM(I40:I44)</f>
        <v>934200</v>
      </c>
      <c r="J45" s="799"/>
    </row>
    <row r="46" spans="1:10" ht="22.5" customHeight="1" thickTop="1">
      <c r="A46" s="439">
        <v>2</v>
      </c>
      <c r="B46" s="1702" t="s">
        <v>153</v>
      </c>
      <c r="C46" s="1703"/>
      <c r="D46" s="800"/>
      <c r="E46" s="788"/>
      <c r="F46" s="801"/>
      <c r="G46" s="801"/>
      <c r="H46" s="801"/>
      <c r="I46" s="802"/>
      <c r="J46" s="341"/>
    </row>
    <row r="47" spans="1:10" ht="22.5" customHeight="1">
      <c r="A47" s="119"/>
      <c r="B47" s="127" t="s">
        <v>35</v>
      </c>
      <c r="C47" s="127"/>
      <c r="D47" s="793"/>
      <c r="E47" s="127"/>
      <c r="F47" s="119">
        <v>35</v>
      </c>
      <c r="G47" s="794">
        <v>3</v>
      </c>
      <c r="H47" s="794">
        <v>240</v>
      </c>
      <c r="I47" s="795">
        <f>F47*G47*H47</f>
        <v>25200</v>
      </c>
      <c r="J47" s="127" t="s">
        <v>430</v>
      </c>
    </row>
    <row r="48" spans="1:10" ht="22.5" customHeight="1">
      <c r="A48" s="119"/>
      <c r="B48" s="127" t="s">
        <v>36</v>
      </c>
      <c r="C48" s="127"/>
      <c r="D48" s="793"/>
      <c r="E48" s="127"/>
      <c r="F48" s="119">
        <v>12</v>
      </c>
      <c r="G48" s="794">
        <v>3</v>
      </c>
      <c r="H48" s="794">
        <v>750</v>
      </c>
      <c r="I48" s="795">
        <f>F48*G48*H48</f>
        <v>27000</v>
      </c>
      <c r="J48" s="127" t="s">
        <v>151</v>
      </c>
    </row>
    <row r="49" spans="1:10" ht="22.5" customHeight="1" thickBot="1">
      <c r="A49" s="633"/>
      <c r="B49" s="127" t="s">
        <v>37</v>
      </c>
      <c r="C49" s="266"/>
      <c r="D49" s="803"/>
      <c r="E49" s="266"/>
      <c r="F49" s="633">
        <v>25</v>
      </c>
      <c r="G49" s="804">
        <v>3</v>
      </c>
      <c r="H49" s="804">
        <v>500</v>
      </c>
      <c r="I49" s="805">
        <f>F49*G49*H49</f>
        <v>37500</v>
      </c>
      <c r="J49" s="266"/>
    </row>
    <row r="50" spans="1:10" ht="22.5" customHeight="1" thickTop="1" thickBot="1">
      <c r="A50" s="677"/>
      <c r="B50" s="1700" t="s">
        <v>157</v>
      </c>
      <c r="C50" s="1704"/>
      <c r="D50" s="807"/>
      <c r="E50" s="806"/>
      <c r="F50" s="808"/>
      <c r="G50" s="808"/>
      <c r="H50" s="808"/>
      <c r="I50" s="807">
        <f>SUM(I46:I49)</f>
        <v>89700</v>
      </c>
      <c r="J50" s="809"/>
    </row>
    <row r="51" spans="1:10" ht="22.5" customHeight="1" thickTop="1">
      <c r="A51" s="116"/>
      <c r="B51" s="2" t="s">
        <v>152</v>
      </c>
      <c r="C51" s="2"/>
      <c r="D51" s="2"/>
      <c r="E51" s="2"/>
      <c r="F51" s="2"/>
      <c r="G51" s="2"/>
      <c r="H51" s="2"/>
      <c r="I51" s="2"/>
      <c r="J51" s="2"/>
    </row>
    <row r="52" spans="1:10" ht="21">
      <c r="A52" s="116"/>
      <c r="B52" s="2"/>
      <c r="C52" s="2" t="s">
        <v>30</v>
      </c>
      <c r="D52" s="2"/>
      <c r="E52" s="2"/>
      <c r="F52" s="2"/>
      <c r="G52" s="2"/>
      <c r="H52" s="2"/>
      <c r="I52" s="2"/>
      <c r="J52" s="2"/>
    </row>
    <row r="53" spans="1:10" ht="21">
      <c r="A53" s="116"/>
      <c r="B53" s="2"/>
      <c r="C53" s="2"/>
      <c r="D53" s="2"/>
      <c r="E53" s="2"/>
      <c r="F53" s="2"/>
      <c r="G53" s="2"/>
      <c r="H53" s="2"/>
      <c r="I53" s="2"/>
      <c r="J53" s="2"/>
    </row>
  </sheetData>
  <mergeCells count="19">
    <mergeCell ref="B11:C11"/>
    <mergeCell ref="F37:I37"/>
    <mergeCell ref="F4:I4"/>
    <mergeCell ref="A2:J2"/>
    <mergeCell ref="B45:C45"/>
    <mergeCell ref="B39:C39"/>
    <mergeCell ref="B46:C46"/>
    <mergeCell ref="B50:C50"/>
    <mergeCell ref="J37:J38"/>
    <mergeCell ref="B40:C40"/>
    <mergeCell ref="A4:A5"/>
    <mergeCell ref="A37:A38"/>
    <mergeCell ref="A36:J36"/>
    <mergeCell ref="B7:C7"/>
    <mergeCell ref="B37:C38"/>
    <mergeCell ref="B4:C5"/>
    <mergeCell ref="J4:J5"/>
    <mergeCell ref="B6:C6"/>
    <mergeCell ref="B17:C17"/>
  </mergeCells>
  <phoneticPr fontId="2" type="noConversion"/>
  <printOptions horizontalCentered="1"/>
  <pageMargins left="0.86" right="0.39370078740157483" top="0.19685039370078741" bottom="0.19685039370078741" header="0.15748031496062992" footer="0.15748031496062992"/>
  <pageSetup paperSize="9"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DZ972"/>
  <sheetViews>
    <sheetView topLeftCell="A4" workbookViewId="0">
      <selection activeCell="I28" sqref="I28"/>
    </sheetView>
  </sheetViews>
  <sheetFormatPr defaultRowHeight="18.75"/>
  <cols>
    <col min="1" max="1" width="5.5703125" style="50" customWidth="1"/>
    <col min="2" max="2" width="28" style="22" customWidth="1"/>
    <col min="3" max="4" width="11.42578125" style="22" customWidth="1"/>
    <col min="5" max="6" width="7.42578125" style="50" customWidth="1"/>
    <col min="7" max="8" width="7.42578125" style="55" customWidth="1"/>
    <col min="9" max="9" width="17.85546875" style="55" customWidth="1"/>
    <col min="10" max="10" width="11.5703125" style="56" customWidth="1"/>
    <col min="11" max="11" width="14.28515625" style="56" customWidth="1"/>
    <col min="12" max="12" width="23.28515625" style="50" customWidth="1"/>
    <col min="13" max="13" width="7" style="50" customWidth="1"/>
    <col min="14" max="130" width="9.140625" style="5"/>
    <col min="131" max="16384" width="9.140625" style="50"/>
  </cols>
  <sheetData>
    <row r="1" spans="1:130" s="49" customFormat="1" ht="21">
      <c r="B1" s="49" t="s">
        <v>30</v>
      </c>
      <c r="L1" s="840" t="s">
        <v>181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</row>
    <row r="2" spans="1:130" s="380" customFormat="1" ht="21">
      <c r="B2" s="1720" t="s">
        <v>726</v>
      </c>
      <c r="C2" s="1720"/>
      <c r="D2" s="1720"/>
      <c r="E2" s="1720"/>
      <c r="F2" s="1720"/>
      <c r="G2" s="1720"/>
      <c r="H2" s="1720"/>
      <c r="I2" s="1720"/>
      <c r="J2" s="1720"/>
      <c r="K2" s="1720"/>
      <c r="L2" s="172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s="380" customFormat="1" ht="21">
      <c r="A3" s="1" t="str">
        <f>สรุปคำขอ!A3</f>
        <v>หน่วยงาน ...............................................................................</v>
      </c>
      <c r="C3" s="1"/>
      <c r="D3" s="1"/>
      <c r="L3" s="11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s="841" customFormat="1" ht="20.25" customHeight="1">
      <c r="A4" s="1653" t="s">
        <v>22</v>
      </c>
      <c r="B4" s="1718" t="s">
        <v>0</v>
      </c>
      <c r="C4" s="780" t="s">
        <v>513</v>
      </c>
      <c r="D4" s="780" t="s">
        <v>725</v>
      </c>
      <c r="E4" s="1715" t="s">
        <v>727</v>
      </c>
      <c r="F4" s="1716"/>
      <c r="G4" s="1716"/>
      <c r="H4" s="1716"/>
      <c r="I4" s="1717"/>
      <c r="J4" s="1718" t="s">
        <v>56</v>
      </c>
      <c r="K4" s="1718" t="s">
        <v>57</v>
      </c>
      <c r="L4" s="1718" t="s">
        <v>79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s="843" customFormat="1" ht="56.25">
      <c r="A5" s="1660"/>
      <c r="B5" s="1719"/>
      <c r="C5" s="826" t="s">
        <v>375</v>
      </c>
      <c r="D5" s="782" t="s">
        <v>344</v>
      </c>
      <c r="E5" s="826" t="s">
        <v>50</v>
      </c>
      <c r="F5" s="826" t="s">
        <v>61</v>
      </c>
      <c r="G5" s="824" t="s">
        <v>18</v>
      </c>
      <c r="H5" s="842" t="s">
        <v>62</v>
      </c>
      <c r="I5" s="842" t="s">
        <v>444</v>
      </c>
      <c r="J5" s="1719"/>
      <c r="K5" s="1719"/>
      <c r="L5" s="171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s="843" customFormat="1" ht="21.75" thickBot="1">
      <c r="A6" s="844"/>
      <c r="B6" s="845" t="s">
        <v>44</v>
      </c>
      <c r="C6" s="846"/>
      <c r="D6" s="845"/>
      <c r="E6" s="847"/>
      <c r="F6" s="847"/>
      <c r="G6" s="847"/>
      <c r="H6" s="847"/>
      <c r="I6" s="848">
        <f>I7+I11+I15+I19+I23</f>
        <v>0</v>
      </c>
      <c r="J6" s="519"/>
      <c r="K6" s="519"/>
      <c r="L6" s="39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s="854" customFormat="1" ht="17.25" customHeight="1" thickTop="1">
      <c r="A7" s="849">
        <v>1</v>
      </c>
      <c r="B7" s="341" t="s">
        <v>236</v>
      </c>
      <c r="C7" s="341"/>
      <c r="D7" s="801"/>
      <c r="E7" s="801"/>
      <c r="F7" s="850"/>
      <c r="G7" s="851"/>
      <c r="H7" s="851"/>
      <c r="I7" s="851"/>
      <c r="J7" s="852"/>
      <c r="K7" s="852"/>
      <c r="L7" s="853" t="s">
        <v>440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s="854" customFormat="1" ht="17.25" customHeight="1">
      <c r="A8" s="855"/>
      <c r="B8" s="263"/>
      <c r="C8" s="263"/>
      <c r="D8" s="439"/>
      <c r="E8" s="439"/>
      <c r="F8" s="856"/>
      <c r="G8" s="857"/>
      <c r="H8" s="857"/>
      <c r="I8" s="857"/>
      <c r="J8" s="855"/>
      <c r="K8" s="855"/>
      <c r="L8" s="85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s="854" customFormat="1" ht="17.25" customHeight="1">
      <c r="A9" s="855"/>
      <c r="B9" s="263"/>
      <c r="C9" s="263"/>
      <c r="D9" s="439"/>
      <c r="E9" s="439"/>
      <c r="F9" s="856"/>
      <c r="G9" s="857"/>
      <c r="H9" s="857"/>
      <c r="I9" s="857"/>
      <c r="J9" s="855"/>
      <c r="K9" s="855"/>
      <c r="L9" s="85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s="854" customFormat="1" ht="17.25" customHeight="1">
      <c r="A10" s="855"/>
      <c r="B10" s="263"/>
      <c r="C10" s="263"/>
      <c r="D10" s="439"/>
      <c r="E10" s="439"/>
      <c r="F10" s="856"/>
      <c r="G10" s="857"/>
      <c r="H10" s="857"/>
      <c r="I10" s="857"/>
      <c r="J10" s="855"/>
      <c r="K10" s="855"/>
      <c r="L10" s="859" t="s">
        <v>441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s="854" customFormat="1" ht="21">
      <c r="A11" s="860">
        <v>2</v>
      </c>
      <c r="B11" s="127" t="s">
        <v>236</v>
      </c>
      <c r="C11" s="127"/>
      <c r="D11" s="119"/>
      <c r="E11" s="119"/>
      <c r="F11" s="861"/>
      <c r="G11" s="862"/>
      <c r="H11" s="862"/>
      <c r="I11" s="862"/>
      <c r="J11" s="860"/>
      <c r="K11" s="860"/>
      <c r="L11" s="85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s="854" customFormat="1" ht="21">
      <c r="A12" s="860"/>
      <c r="B12" s="127"/>
      <c r="C12" s="127"/>
      <c r="D12" s="119"/>
      <c r="E12" s="119"/>
      <c r="F12" s="861"/>
      <c r="G12" s="862"/>
      <c r="H12" s="862"/>
      <c r="I12" s="862"/>
      <c r="J12" s="860"/>
      <c r="K12" s="860"/>
      <c r="L12" s="85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s="854" customFormat="1" ht="21">
      <c r="A13" s="860"/>
      <c r="B13" s="127"/>
      <c r="C13" s="127"/>
      <c r="D13" s="119"/>
      <c r="E13" s="119"/>
      <c r="F13" s="861"/>
      <c r="G13" s="862"/>
      <c r="H13" s="862"/>
      <c r="I13" s="862"/>
      <c r="J13" s="860"/>
      <c r="K13" s="860"/>
      <c r="L13" s="85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s="854" customFormat="1" ht="21">
      <c r="A14" s="860"/>
      <c r="B14" s="127"/>
      <c r="C14" s="127"/>
      <c r="D14" s="119"/>
      <c r="E14" s="119"/>
      <c r="F14" s="861"/>
      <c r="G14" s="862"/>
      <c r="H14" s="862"/>
      <c r="I14" s="862"/>
      <c r="J14" s="860"/>
      <c r="K14" s="860"/>
      <c r="L14" s="85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s="854" customFormat="1" ht="17.25" customHeight="1">
      <c r="A15" s="860">
        <v>3</v>
      </c>
      <c r="B15" s="127" t="s">
        <v>236</v>
      </c>
      <c r="C15" s="127"/>
      <c r="D15" s="119"/>
      <c r="E15" s="119"/>
      <c r="F15" s="861"/>
      <c r="G15" s="862"/>
      <c r="H15" s="862"/>
      <c r="I15" s="862"/>
      <c r="J15" s="860"/>
      <c r="K15" s="860"/>
      <c r="L15" s="86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s="854" customFormat="1" ht="17.25" customHeight="1">
      <c r="A16" s="860"/>
      <c r="B16" s="127"/>
      <c r="C16" s="127"/>
      <c r="D16" s="119"/>
      <c r="E16" s="119"/>
      <c r="F16" s="861"/>
      <c r="G16" s="862"/>
      <c r="H16" s="862"/>
      <c r="I16" s="862"/>
      <c r="J16" s="860"/>
      <c r="K16" s="860"/>
      <c r="L16" s="86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s="854" customFormat="1" ht="17.25" customHeight="1">
      <c r="A17" s="860"/>
      <c r="B17" s="127"/>
      <c r="C17" s="127"/>
      <c r="D17" s="119"/>
      <c r="E17" s="119"/>
      <c r="F17" s="861"/>
      <c r="G17" s="862"/>
      <c r="H17" s="862"/>
      <c r="I17" s="862"/>
      <c r="J17" s="860"/>
      <c r="K17" s="860"/>
      <c r="L17" s="86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s="854" customFormat="1" ht="17.25" customHeight="1">
      <c r="A18" s="860"/>
      <c r="B18" s="127"/>
      <c r="C18" s="127"/>
      <c r="D18" s="119"/>
      <c r="E18" s="119"/>
      <c r="F18" s="861"/>
      <c r="G18" s="862"/>
      <c r="H18" s="862"/>
      <c r="I18" s="862"/>
      <c r="J18" s="860"/>
      <c r="K18" s="860"/>
      <c r="L18" s="86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s="854" customFormat="1" ht="17.25" customHeight="1">
      <c r="A19" s="860">
        <v>4</v>
      </c>
      <c r="B19" s="127" t="s">
        <v>236</v>
      </c>
      <c r="C19" s="127"/>
      <c r="D19" s="119"/>
      <c r="E19" s="119"/>
      <c r="F19" s="861"/>
      <c r="G19" s="862"/>
      <c r="H19" s="862"/>
      <c r="I19" s="862"/>
      <c r="J19" s="860"/>
      <c r="K19" s="860"/>
      <c r="L19" s="85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s="854" customFormat="1" ht="17.25" customHeight="1">
      <c r="A20" s="860"/>
      <c r="B20" s="127"/>
      <c r="C20" s="127"/>
      <c r="D20" s="119"/>
      <c r="E20" s="119"/>
      <c r="F20" s="864"/>
      <c r="G20" s="865"/>
      <c r="H20" s="865"/>
      <c r="I20" s="865"/>
      <c r="J20" s="866"/>
      <c r="K20" s="866"/>
      <c r="L20" s="86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s="854" customFormat="1" ht="17.25" customHeight="1">
      <c r="A21" s="860"/>
      <c r="B21" s="127"/>
      <c r="C21" s="127"/>
      <c r="D21" s="119"/>
      <c r="E21" s="119"/>
      <c r="F21" s="864"/>
      <c r="G21" s="865"/>
      <c r="H21" s="865"/>
      <c r="I21" s="865"/>
      <c r="J21" s="866"/>
      <c r="K21" s="866"/>
      <c r="L21" s="86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s="854" customFormat="1" ht="17.25" customHeight="1">
      <c r="A22" s="860"/>
      <c r="B22" s="127"/>
      <c r="C22" s="127"/>
      <c r="D22" s="119"/>
      <c r="E22" s="119"/>
      <c r="F22" s="864"/>
      <c r="G22" s="865"/>
      <c r="H22" s="865"/>
      <c r="I22" s="865"/>
      <c r="J22" s="866"/>
      <c r="K22" s="866"/>
      <c r="L22" s="86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s="854" customFormat="1" ht="17.25" customHeight="1">
      <c r="A23" s="860">
        <v>5</v>
      </c>
      <c r="B23" s="127" t="s">
        <v>236</v>
      </c>
      <c r="C23" s="127"/>
      <c r="D23" s="119"/>
      <c r="E23" s="119"/>
      <c r="F23" s="864"/>
      <c r="G23" s="865"/>
      <c r="H23" s="865"/>
      <c r="I23" s="865"/>
      <c r="J23" s="866"/>
      <c r="K23" s="866"/>
      <c r="L23" s="86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s="854" customFormat="1" ht="17.25" customHeight="1" thickBot="1">
      <c r="A24" s="868"/>
      <c r="B24" s="869"/>
      <c r="C24" s="869"/>
      <c r="D24" s="869"/>
      <c r="E24" s="870"/>
      <c r="F24" s="870"/>
      <c r="G24" s="871"/>
      <c r="H24" s="871"/>
      <c r="I24" s="871"/>
      <c r="J24" s="868"/>
      <c r="K24" s="868"/>
      <c r="L24" s="87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s="854" customFormat="1" ht="17.25" customHeight="1" thickTop="1">
      <c r="A25" s="2" t="s">
        <v>937</v>
      </c>
      <c r="B25" s="873"/>
      <c r="C25" s="873"/>
      <c r="D25" s="873"/>
      <c r="E25" s="874"/>
      <c r="F25" s="874"/>
      <c r="G25" s="875"/>
      <c r="H25" s="875"/>
      <c r="I25" s="875"/>
      <c r="J25" s="876"/>
      <c r="K25" s="87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s="2" customFormat="1" ht="21">
      <c r="G26" s="877"/>
      <c r="H26" s="877"/>
      <c r="I26" s="877"/>
      <c r="J26" s="116"/>
      <c r="K26" s="116"/>
    </row>
    <row r="27" spans="1:130" s="2" customFormat="1" ht="21">
      <c r="G27" s="877"/>
      <c r="H27" s="877"/>
      <c r="I27" s="877"/>
      <c r="J27" s="116"/>
      <c r="K27" s="116"/>
    </row>
    <row r="28" spans="1:130" s="2" customFormat="1" ht="21">
      <c r="G28" s="877"/>
      <c r="H28" s="877"/>
      <c r="I28" s="877"/>
      <c r="J28" s="116"/>
      <c r="K28" s="116"/>
    </row>
    <row r="29" spans="1:130" s="2" customFormat="1" ht="21">
      <c r="G29" s="877"/>
      <c r="H29" s="877"/>
      <c r="I29" s="877"/>
      <c r="J29" s="116"/>
      <c r="K29" s="116"/>
    </row>
    <row r="30" spans="1:130" s="2" customFormat="1" ht="21">
      <c r="G30" s="877"/>
      <c r="H30" s="877"/>
      <c r="I30" s="877"/>
      <c r="J30" s="116"/>
      <c r="K30" s="116"/>
    </row>
    <row r="31" spans="1:130" s="2" customFormat="1" ht="21">
      <c r="A31" s="822" t="s">
        <v>46</v>
      </c>
      <c r="G31" s="877"/>
      <c r="H31" s="877"/>
      <c r="I31" s="877"/>
      <c r="J31" s="116"/>
      <c r="K31" s="116"/>
    </row>
    <row r="32" spans="1:130" s="2" customFormat="1" ht="21">
      <c r="A32" s="822"/>
      <c r="B32" s="1720" t="s">
        <v>726</v>
      </c>
      <c r="C32" s="1720"/>
      <c r="D32" s="1720"/>
      <c r="E32" s="1720"/>
      <c r="F32" s="1720"/>
      <c r="G32" s="1720"/>
      <c r="H32" s="1720"/>
      <c r="I32" s="1720"/>
      <c r="J32" s="1720"/>
      <c r="K32" s="1720"/>
      <c r="L32" s="1720"/>
    </row>
    <row r="33" spans="1:12" s="2" customFormat="1" ht="18.75" customHeight="1">
      <c r="A33" s="1721" t="s">
        <v>22</v>
      </c>
      <c r="B33" s="1723" t="s">
        <v>0</v>
      </c>
      <c r="C33" s="1301" t="s">
        <v>513</v>
      </c>
      <c r="D33" s="1302" t="s">
        <v>725</v>
      </c>
      <c r="E33" s="1715" t="s">
        <v>727</v>
      </c>
      <c r="F33" s="1716"/>
      <c r="G33" s="1716"/>
      <c r="H33" s="1716"/>
      <c r="I33" s="1717"/>
      <c r="J33" s="1723" t="s">
        <v>56</v>
      </c>
      <c r="K33" s="1302" t="s">
        <v>436</v>
      </c>
      <c r="L33" s="1302" t="s">
        <v>438</v>
      </c>
    </row>
    <row r="34" spans="1:12" s="2" customFormat="1" ht="63">
      <c r="A34" s="1722"/>
      <c r="B34" s="1724"/>
      <c r="C34" s="832" t="s">
        <v>375</v>
      </c>
      <c r="D34" s="662" t="s">
        <v>344</v>
      </c>
      <c r="E34" s="878" t="s">
        <v>50</v>
      </c>
      <c r="F34" s="878" t="s">
        <v>61</v>
      </c>
      <c r="G34" s="879" t="s">
        <v>18</v>
      </c>
      <c r="H34" s="879" t="s">
        <v>62</v>
      </c>
      <c r="I34" s="879" t="s">
        <v>48</v>
      </c>
      <c r="J34" s="1724"/>
      <c r="K34" s="878" t="s">
        <v>437</v>
      </c>
      <c r="L34" s="878" t="s">
        <v>10</v>
      </c>
    </row>
    <row r="35" spans="1:12" s="2" customFormat="1" ht="21.75" thickBot="1">
      <c r="A35" s="844"/>
      <c r="B35" s="880" t="s">
        <v>44</v>
      </c>
      <c r="C35" s="881">
        <f>C36+C42</f>
        <v>1908130</v>
      </c>
      <c r="D35" s="881">
        <f>D36+D42</f>
        <v>2000000</v>
      </c>
      <c r="E35" s="882"/>
      <c r="F35" s="882"/>
      <c r="G35" s="883"/>
      <c r="H35" s="883"/>
      <c r="I35" s="881">
        <f>I36+I42</f>
        <v>2278700</v>
      </c>
      <c r="J35" s="884"/>
      <c r="K35" s="884"/>
      <c r="L35" s="884"/>
    </row>
    <row r="36" spans="1:12" s="2" customFormat="1" ht="20.25" customHeight="1" thickTop="1">
      <c r="A36" s="849">
        <v>1</v>
      </c>
      <c r="B36" s="885" t="s">
        <v>147</v>
      </c>
      <c r="C36" s="886">
        <v>1825873</v>
      </c>
      <c r="D36" s="887">
        <v>1900000</v>
      </c>
      <c r="E36" s="888"/>
      <c r="F36" s="888"/>
      <c r="G36" s="889"/>
      <c r="H36" s="889"/>
      <c r="I36" s="889">
        <f>SUM(I37:I41)</f>
        <v>2172200</v>
      </c>
      <c r="J36" s="849"/>
      <c r="K36" s="849"/>
      <c r="L36" s="849" t="s">
        <v>433</v>
      </c>
    </row>
    <row r="37" spans="1:12" s="2" customFormat="1" ht="20.25" customHeight="1">
      <c r="A37" s="860"/>
      <c r="B37" s="890" t="s">
        <v>448</v>
      </c>
      <c r="C37" s="126"/>
      <c r="D37" s="127"/>
      <c r="E37" s="891">
        <v>1</v>
      </c>
      <c r="F37" s="891">
        <v>2</v>
      </c>
      <c r="G37" s="892">
        <v>6</v>
      </c>
      <c r="H37" s="862">
        <v>600</v>
      </c>
      <c r="I37" s="862">
        <f>E37*F37*G37*H37</f>
        <v>7200</v>
      </c>
      <c r="J37" s="860" t="s">
        <v>451</v>
      </c>
      <c r="K37" s="860" t="s">
        <v>434</v>
      </c>
      <c r="L37" s="893" t="s">
        <v>440</v>
      </c>
    </row>
    <row r="38" spans="1:12" s="2" customFormat="1" ht="20.25" customHeight="1">
      <c r="A38" s="860"/>
      <c r="B38" s="890" t="s">
        <v>449</v>
      </c>
      <c r="C38" s="126"/>
      <c r="D38" s="127"/>
      <c r="E38" s="891">
        <v>1</v>
      </c>
      <c r="F38" s="891">
        <v>1800</v>
      </c>
      <c r="G38" s="892">
        <v>1</v>
      </c>
      <c r="H38" s="862">
        <v>400</v>
      </c>
      <c r="I38" s="862">
        <f>E38*F38*G38*H38</f>
        <v>720000</v>
      </c>
      <c r="J38" s="894" t="s">
        <v>450</v>
      </c>
      <c r="K38" s="894" t="s">
        <v>435</v>
      </c>
      <c r="L38" s="859" t="s">
        <v>442</v>
      </c>
    </row>
    <row r="39" spans="1:12" s="2" customFormat="1" ht="20.25" customHeight="1">
      <c r="A39" s="860"/>
      <c r="B39" s="890" t="s">
        <v>447</v>
      </c>
      <c r="C39" s="126"/>
      <c r="D39" s="127"/>
      <c r="E39" s="891">
        <v>1</v>
      </c>
      <c r="F39" s="891">
        <v>1800</v>
      </c>
      <c r="G39" s="892">
        <v>2</v>
      </c>
      <c r="H39" s="862">
        <v>25</v>
      </c>
      <c r="I39" s="862">
        <f>E39*F39*G39*H39</f>
        <v>90000</v>
      </c>
      <c r="J39" s="894"/>
      <c r="K39" s="894"/>
      <c r="L39" s="859"/>
    </row>
    <row r="40" spans="1:12" s="2" customFormat="1" ht="20.25" customHeight="1">
      <c r="A40" s="860"/>
      <c r="B40" s="890" t="s">
        <v>446</v>
      </c>
      <c r="C40" s="126"/>
      <c r="D40" s="127"/>
      <c r="E40" s="891">
        <v>1</v>
      </c>
      <c r="F40" s="891">
        <v>1800</v>
      </c>
      <c r="G40" s="892">
        <v>1</v>
      </c>
      <c r="H40" s="862">
        <v>750</v>
      </c>
      <c r="I40" s="862">
        <f>E40*F40*G40*H40</f>
        <v>1350000</v>
      </c>
      <c r="J40" s="894"/>
      <c r="K40" s="894"/>
      <c r="L40" s="863"/>
    </row>
    <row r="41" spans="1:12" s="2" customFormat="1" ht="20.25" customHeight="1">
      <c r="A41" s="866"/>
      <c r="B41" s="895" t="s">
        <v>445</v>
      </c>
      <c r="C41" s="721"/>
      <c r="D41" s="622"/>
      <c r="E41" s="896">
        <v>1</v>
      </c>
      <c r="F41" s="896" t="s">
        <v>3</v>
      </c>
      <c r="G41" s="896" t="s">
        <v>3</v>
      </c>
      <c r="H41" s="865">
        <v>5000</v>
      </c>
      <c r="I41" s="865">
        <f>SUM(H41)</f>
        <v>5000</v>
      </c>
      <c r="J41" s="897"/>
      <c r="K41" s="897"/>
      <c r="L41" s="898"/>
    </row>
    <row r="42" spans="1:12" s="2" customFormat="1" ht="22.5" customHeight="1">
      <c r="A42" s="899">
        <v>2</v>
      </c>
      <c r="B42" s="900" t="s">
        <v>439</v>
      </c>
      <c r="C42" s="901">
        <v>82257</v>
      </c>
      <c r="D42" s="902">
        <v>100000</v>
      </c>
      <c r="E42" s="903"/>
      <c r="F42" s="903"/>
      <c r="G42" s="904"/>
      <c r="H42" s="904"/>
      <c r="I42" s="904">
        <f>SUM(I43:I47)</f>
        <v>106500</v>
      </c>
      <c r="J42" s="899"/>
      <c r="K42" s="899"/>
      <c r="L42" s="905"/>
    </row>
    <row r="43" spans="1:12" s="2" customFormat="1" ht="18.75" customHeight="1">
      <c r="A43" s="855"/>
      <c r="B43" s="890" t="s">
        <v>448</v>
      </c>
      <c r="C43" s="213"/>
      <c r="D43" s="263"/>
      <c r="E43" s="906">
        <v>1</v>
      </c>
      <c r="F43" s="906">
        <v>2</v>
      </c>
      <c r="G43" s="907">
        <v>6</v>
      </c>
      <c r="H43" s="908">
        <v>600</v>
      </c>
      <c r="I43" s="908">
        <f>E43*F43*G43*H43</f>
        <v>7200</v>
      </c>
      <c r="J43" s="860" t="s">
        <v>176</v>
      </c>
      <c r="K43" s="860" t="s">
        <v>434</v>
      </c>
      <c r="L43" s="893" t="s">
        <v>440</v>
      </c>
    </row>
    <row r="44" spans="1:12" s="2" customFormat="1" ht="18.75" customHeight="1">
      <c r="A44" s="860"/>
      <c r="B44" s="890" t="s">
        <v>449</v>
      </c>
      <c r="C44" s="126"/>
      <c r="D44" s="127"/>
      <c r="E44" s="891">
        <v>1</v>
      </c>
      <c r="F44" s="891">
        <v>80</v>
      </c>
      <c r="G44" s="892">
        <v>2</v>
      </c>
      <c r="H44" s="862">
        <v>400</v>
      </c>
      <c r="I44" s="862">
        <f>E44*F44*G44*H44</f>
        <v>64000</v>
      </c>
      <c r="J44" s="894" t="s">
        <v>450</v>
      </c>
      <c r="K44" s="894" t="s">
        <v>443</v>
      </c>
      <c r="L44" s="859" t="s">
        <v>442</v>
      </c>
    </row>
    <row r="45" spans="1:12" s="2" customFormat="1" ht="18.75" customHeight="1">
      <c r="A45" s="860"/>
      <c r="B45" s="890" t="s">
        <v>447</v>
      </c>
      <c r="C45" s="126"/>
      <c r="D45" s="127"/>
      <c r="E45" s="891">
        <v>1</v>
      </c>
      <c r="F45" s="891">
        <v>80</v>
      </c>
      <c r="G45" s="892">
        <v>4</v>
      </c>
      <c r="H45" s="862">
        <v>25</v>
      </c>
      <c r="I45" s="862">
        <f>E45*F45*G45*H45</f>
        <v>8000</v>
      </c>
      <c r="J45" s="894"/>
      <c r="K45" s="894"/>
      <c r="L45" s="859"/>
    </row>
    <row r="46" spans="1:12" s="2" customFormat="1" ht="18.75" customHeight="1">
      <c r="A46" s="860"/>
      <c r="B46" s="890" t="s">
        <v>446</v>
      </c>
      <c r="C46" s="126"/>
      <c r="D46" s="127"/>
      <c r="E46" s="891">
        <v>1</v>
      </c>
      <c r="F46" s="891">
        <v>30</v>
      </c>
      <c r="G46" s="892">
        <v>1</v>
      </c>
      <c r="H46" s="862">
        <v>750</v>
      </c>
      <c r="I46" s="862">
        <f>E46*F46*G46*H46</f>
        <v>22500</v>
      </c>
      <c r="J46" s="894"/>
      <c r="K46" s="894"/>
      <c r="L46" s="863"/>
    </row>
    <row r="47" spans="1:12" s="2" customFormat="1" ht="18.75" customHeight="1">
      <c r="A47" s="909"/>
      <c r="B47" s="910" t="s">
        <v>445</v>
      </c>
      <c r="C47" s="211"/>
      <c r="D47" s="129"/>
      <c r="E47" s="911">
        <v>1</v>
      </c>
      <c r="F47" s="911" t="s">
        <v>3</v>
      </c>
      <c r="G47" s="911" t="s">
        <v>3</v>
      </c>
      <c r="H47" s="912">
        <v>4800</v>
      </c>
      <c r="I47" s="912">
        <f>SUM(H47)</f>
        <v>4800</v>
      </c>
      <c r="J47" s="913"/>
      <c r="K47" s="913"/>
      <c r="L47" s="914"/>
    </row>
    <row r="48" spans="1:12" s="2" customFormat="1" ht="21">
      <c r="G48" s="877"/>
      <c r="H48" s="877"/>
      <c r="I48" s="877"/>
      <c r="J48" s="116"/>
      <c r="K48" s="116"/>
    </row>
    <row r="49" spans="7:11" s="2" customFormat="1" ht="21">
      <c r="G49" s="877"/>
      <c r="H49" s="877"/>
      <c r="I49" s="877"/>
      <c r="J49" s="116"/>
      <c r="K49" s="116"/>
    </row>
    <row r="50" spans="7:11" s="2" customFormat="1" ht="21">
      <c r="G50" s="877"/>
      <c r="H50" s="877"/>
      <c r="I50" s="877"/>
      <c r="J50" s="116"/>
      <c r="K50" s="116"/>
    </row>
    <row r="51" spans="7:11" s="5" customFormat="1">
      <c r="G51" s="54"/>
      <c r="H51" s="54"/>
      <c r="I51" s="54"/>
      <c r="J51" s="3"/>
      <c r="K51" s="3"/>
    </row>
    <row r="52" spans="7:11" s="5" customFormat="1">
      <c r="G52" s="54"/>
      <c r="H52" s="54"/>
      <c r="I52" s="54"/>
      <c r="J52" s="3"/>
      <c r="K52" s="3"/>
    </row>
    <row r="53" spans="7:11" s="5" customFormat="1">
      <c r="G53" s="54"/>
      <c r="H53" s="54"/>
      <c r="I53" s="54"/>
      <c r="J53" s="3"/>
      <c r="K53" s="3"/>
    </row>
    <row r="54" spans="7:11" s="5" customFormat="1">
      <c r="G54" s="54"/>
      <c r="H54" s="54"/>
      <c r="I54" s="54"/>
      <c r="J54" s="3"/>
      <c r="K54" s="3"/>
    </row>
    <row r="55" spans="7:11" s="5" customFormat="1">
      <c r="G55" s="54"/>
      <c r="H55" s="54"/>
      <c r="I55" s="54"/>
      <c r="J55" s="3"/>
      <c r="K55" s="3"/>
    </row>
    <row r="56" spans="7:11" s="5" customFormat="1">
      <c r="G56" s="54"/>
      <c r="H56" s="54"/>
      <c r="I56" s="54"/>
      <c r="J56" s="3"/>
      <c r="K56" s="3"/>
    </row>
    <row r="57" spans="7:11" s="5" customFormat="1">
      <c r="G57" s="54"/>
      <c r="H57" s="54"/>
      <c r="I57" s="54"/>
      <c r="J57" s="3"/>
      <c r="K57" s="3"/>
    </row>
    <row r="58" spans="7:11" s="5" customFormat="1">
      <c r="G58" s="54"/>
      <c r="H58" s="54"/>
      <c r="I58" s="54"/>
      <c r="J58" s="3"/>
      <c r="K58" s="3"/>
    </row>
    <row r="59" spans="7:11" s="5" customFormat="1">
      <c r="G59" s="54"/>
      <c r="H59" s="54"/>
      <c r="I59" s="54"/>
      <c r="J59" s="3"/>
      <c r="K59" s="3"/>
    </row>
    <row r="60" spans="7:11" s="5" customFormat="1">
      <c r="G60" s="54"/>
      <c r="H60" s="54"/>
      <c r="I60" s="54"/>
      <c r="J60" s="3"/>
      <c r="K60" s="3"/>
    </row>
    <row r="61" spans="7:11" s="5" customFormat="1">
      <c r="G61" s="54"/>
      <c r="H61" s="54"/>
      <c r="I61" s="54"/>
      <c r="J61" s="3"/>
      <c r="K61" s="3"/>
    </row>
    <row r="62" spans="7:11" s="5" customFormat="1">
      <c r="G62" s="54"/>
      <c r="H62" s="54"/>
      <c r="I62" s="54"/>
      <c r="J62" s="3"/>
      <c r="K62" s="3"/>
    </row>
    <row r="63" spans="7:11" s="5" customFormat="1">
      <c r="G63" s="54"/>
      <c r="H63" s="54"/>
      <c r="I63" s="54"/>
      <c r="J63" s="3"/>
      <c r="K63" s="3"/>
    </row>
    <row r="64" spans="7:11" s="5" customFormat="1">
      <c r="G64" s="54"/>
      <c r="H64" s="54"/>
      <c r="I64" s="54"/>
      <c r="J64" s="3"/>
      <c r="K64" s="3"/>
    </row>
    <row r="65" spans="7:11" s="5" customFormat="1">
      <c r="G65" s="54"/>
      <c r="H65" s="54"/>
      <c r="I65" s="54"/>
      <c r="J65" s="3"/>
      <c r="K65" s="3"/>
    </row>
    <row r="66" spans="7:11" s="5" customFormat="1">
      <c r="G66" s="54"/>
      <c r="H66" s="54"/>
      <c r="I66" s="54"/>
      <c r="J66" s="3"/>
      <c r="K66" s="3"/>
    </row>
    <row r="67" spans="7:11" s="5" customFormat="1">
      <c r="G67" s="54"/>
      <c r="H67" s="54"/>
      <c r="I67" s="54"/>
      <c r="J67" s="3"/>
      <c r="K67" s="3"/>
    </row>
    <row r="68" spans="7:11" s="5" customFormat="1">
      <c r="G68" s="54"/>
      <c r="H68" s="54"/>
      <c r="I68" s="54"/>
      <c r="J68" s="3"/>
      <c r="K68" s="3"/>
    </row>
    <row r="69" spans="7:11" s="5" customFormat="1">
      <c r="G69" s="54"/>
      <c r="H69" s="54"/>
      <c r="I69" s="54"/>
      <c r="J69" s="3"/>
      <c r="K69" s="3"/>
    </row>
    <row r="70" spans="7:11" s="5" customFormat="1">
      <c r="G70" s="54"/>
      <c r="H70" s="54"/>
      <c r="I70" s="54"/>
      <c r="J70" s="3"/>
      <c r="K70" s="3"/>
    </row>
    <row r="71" spans="7:11" s="5" customFormat="1">
      <c r="G71" s="54"/>
      <c r="H71" s="54"/>
      <c r="I71" s="54"/>
      <c r="J71" s="3"/>
      <c r="K71" s="3"/>
    </row>
    <row r="72" spans="7:11" s="5" customFormat="1">
      <c r="G72" s="54"/>
      <c r="H72" s="54"/>
      <c r="I72" s="54"/>
      <c r="J72" s="3"/>
      <c r="K72" s="3"/>
    </row>
    <row r="73" spans="7:11" s="5" customFormat="1">
      <c r="G73" s="54"/>
      <c r="H73" s="54"/>
      <c r="I73" s="54"/>
      <c r="J73" s="3"/>
      <c r="K73" s="3"/>
    </row>
    <row r="74" spans="7:11" s="5" customFormat="1">
      <c r="G74" s="54"/>
      <c r="H74" s="54"/>
      <c r="I74" s="54"/>
      <c r="J74" s="3"/>
      <c r="K74" s="3"/>
    </row>
    <row r="75" spans="7:11" s="5" customFormat="1">
      <c r="G75" s="54"/>
      <c r="H75" s="54"/>
      <c r="I75" s="54"/>
      <c r="J75" s="3"/>
      <c r="K75" s="3"/>
    </row>
    <row r="76" spans="7:11" s="5" customFormat="1">
      <c r="G76" s="54"/>
      <c r="H76" s="54"/>
      <c r="I76" s="54"/>
      <c r="J76" s="3"/>
      <c r="K76" s="3"/>
    </row>
    <row r="77" spans="7:11" s="5" customFormat="1">
      <c r="G77" s="54"/>
      <c r="H77" s="54"/>
      <c r="I77" s="54"/>
      <c r="J77" s="3"/>
      <c r="K77" s="3"/>
    </row>
    <row r="78" spans="7:11" s="5" customFormat="1">
      <c r="G78" s="54"/>
      <c r="H78" s="54"/>
      <c r="I78" s="54"/>
      <c r="J78" s="3"/>
      <c r="K78" s="3"/>
    </row>
    <row r="79" spans="7:11" s="5" customFormat="1">
      <c r="G79" s="54"/>
      <c r="H79" s="54"/>
      <c r="I79" s="54"/>
      <c r="J79" s="3"/>
      <c r="K79" s="3"/>
    </row>
    <row r="80" spans="7:11" s="5" customFormat="1">
      <c r="G80" s="54"/>
      <c r="H80" s="54"/>
      <c r="I80" s="54"/>
      <c r="J80" s="3"/>
      <c r="K80" s="3"/>
    </row>
    <row r="81" spans="7:11" s="5" customFormat="1">
      <c r="G81" s="54"/>
      <c r="H81" s="54"/>
      <c r="I81" s="54"/>
      <c r="J81" s="3"/>
      <c r="K81" s="3"/>
    </row>
    <row r="82" spans="7:11" s="5" customFormat="1">
      <c r="G82" s="54"/>
      <c r="H82" s="54"/>
      <c r="I82" s="54"/>
      <c r="J82" s="3"/>
      <c r="K82" s="3"/>
    </row>
    <row r="83" spans="7:11" s="5" customFormat="1">
      <c r="G83" s="54"/>
      <c r="H83" s="54"/>
      <c r="I83" s="54"/>
      <c r="J83" s="3"/>
      <c r="K83" s="3"/>
    </row>
    <row r="84" spans="7:11" s="5" customFormat="1">
      <c r="G84" s="54"/>
      <c r="H84" s="54"/>
      <c r="I84" s="54"/>
      <c r="J84" s="3"/>
      <c r="K84" s="3"/>
    </row>
    <row r="85" spans="7:11" s="5" customFormat="1">
      <c r="G85" s="54"/>
      <c r="H85" s="54"/>
      <c r="I85" s="54"/>
      <c r="J85" s="3"/>
      <c r="K85" s="3"/>
    </row>
    <row r="86" spans="7:11" s="5" customFormat="1">
      <c r="G86" s="54"/>
      <c r="H86" s="54"/>
      <c r="I86" s="54"/>
      <c r="J86" s="3"/>
      <c r="K86" s="3"/>
    </row>
    <row r="87" spans="7:11" s="5" customFormat="1">
      <c r="G87" s="54"/>
      <c r="H87" s="54"/>
      <c r="I87" s="54"/>
      <c r="J87" s="3"/>
      <c r="K87" s="3"/>
    </row>
    <row r="88" spans="7:11" s="5" customFormat="1">
      <c r="G88" s="54"/>
      <c r="H88" s="54"/>
      <c r="I88" s="54"/>
      <c r="J88" s="3"/>
      <c r="K88" s="3"/>
    </row>
    <row r="89" spans="7:11" s="5" customFormat="1">
      <c r="G89" s="54"/>
      <c r="H89" s="54"/>
      <c r="I89" s="54"/>
      <c r="J89" s="3"/>
      <c r="K89" s="3"/>
    </row>
    <row r="90" spans="7:11" s="5" customFormat="1">
      <c r="G90" s="54"/>
      <c r="H90" s="54"/>
      <c r="I90" s="54"/>
      <c r="J90" s="3"/>
      <c r="K90" s="3"/>
    </row>
    <row r="91" spans="7:11" s="5" customFormat="1">
      <c r="G91" s="54"/>
      <c r="H91" s="54"/>
      <c r="I91" s="54"/>
      <c r="J91" s="3"/>
      <c r="K91" s="3"/>
    </row>
    <row r="92" spans="7:11" s="5" customFormat="1">
      <c r="G92" s="54"/>
      <c r="H92" s="54"/>
      <c r="I92" s="54"/>
      <c r="J92" s="3"/>
      <c r="K92" s="3"/>
    </row>
    <row r="93" spans="7:11" s="5" customFormat="1">
      <c r="G93" s="54"/>
      <c r="H93" s="54"/>
      <c r="I93" s="54"/>
      <c r="J93" s="3"/>
      <c r="K93" s="3"/>
    </row>
    <row r="94" spans="7:11" s="5" customFormat="1">
      <c r="G94" s="54"/>
      <c r="H94" s="54"/>
      <c r="I94" s="54"/>
      <c r="J94" s="3"/>
      <c r="K94" s="3"/>
    </row>
    <row r="95" spans="7:11" s="5" customFormat="1">
      <c r="G95" s="54"/>
      <c r="H95" s="54"/>
      <c r="I95" s="54"/>
      <c r="J95" s="3"/>
      <c r="K95" s="3"/>
    </row>
    <row r="96" spans="7:11" s="5" customFormat="1">
      <c r="G96" s="54"/>
      <c r="H96" s="54"/>
      <c r="I96" s="54"/>
      <c r="J96" s="3"/>
      <c r="K96" s="3"/>
    </row>
    <row r="97" spans="7:11" s="5" customFormat="1">
      <c r="G97" s="54"/>
      <c r="H97" s="54"/>
      <c r="I97" s="54"/>
      <c r="J97" s="3"/>
      <c r="K97" s="3"/>
    </row>
    <row r="98" spans="7:11" s="5" customFormat="1">
      <c r="G98" s="54"/>
      <c r="H98" s="54"/>
      <c r="I98" s="54"/>
      <c r="J98" s="3"/>
      <c r="K98" s="3"/>
    </row>
    <row r="99" spans="7:11" s="5" customFormat="1">
      <c r="G99" s="54"/>
      <c r="H99" s="54"/>
      <c r="I99" s="54"/>
      <c r="J99" s="3"/>
      <c r="K99" s="3"/>
    </row>
    <row r="100" spans="7:11" s="5" customFormat="1">
      <c r="G100" s="54"/>
      <c r="H100" s="54"/>
      <c r="I100" s="54"/>
      <c r="J100" s="3"/>
      <c r="K100" s="3"/>
    </row>
    <row r="101" spans="7:11" s="5" customFormat="1">
      <c r="G101" s="54"/>
      <c r="H101" s="54"/>
      <c r="I101" s="54"/>
      <c r="J101" s="3"/>
      <c r="K101" s="3"/>
    </row>
    <row r="102" spans="7:11" s="5" customFormat="1">
      <c r="G102" s="54"/>
      <c r="H102" s="54"/>
      <c r="I102" s="54"/>
      <c r="J102" s="3"/>
      <c r="K102" s="3"/>
    </row>
    <row r="103" spans="7:11" s="5" customFormat="1">
      <c r="G103" s="54"/>
      <c r="H103" s="54"/>
      <c r="I103" s="54"/>
      <c r="J103" s="3"/>
      <c r="K103" s="3"/>
    </row>
    <row r="104" spans="7:11" s="5" customFormat="1">
      <c r="G104" s="54"/>
      <c r="H104" s="54"/>
      <c r="I104" s="54"/>
      <c r="J104" s="3"/>
      <c r="K104" s="3"/>
    </row>
    <row r="105" spans="7:11" s="5" customFormat="1">
      <c r="G105" s="54"/>
      <c r="H105" s="54"/>
      <c r="I105" s="54"/>
      <c r="J105" s="3"/>
      <c r="K105" s="3"/>
    </row>
    <row r="106" spans="7:11" s="5" customFormat="1">
      <c r="G106" s="54"/>
      <c r="H106" s="54"/>
      <c r="I106" s="54"/>
      <c r="J106" s="3"/>
      <c r="K106" s="3"/>
    </row>
    <row r="107" spans="7:11" s="5" customFormat="1">
      <c r="G107" s="54"/>
      <c r="H107" s="54"/>
      <c r="I107" s="54"/>
      <c r="J107" s="3"/>
      <c r="K107" s="3"/>
    </row>
    <row r="108" spans="7:11" s="5" customFormat="1">
      <c r="G108" s="54"/>
      <c r="H108" s="54"/>
      <c r="I108" s="54"/>
      <c r="J108" s="3"/>
      <c r="K108" s="3"/>
    </row>
    <row r="109" spans="7:11" s="5" customFormat="1">
      <c r="G109" s="54"/>
      <c r="H109" s="54"/>
      <c r="I109" s="54"/>
      <c r="J109" s="3"/>
      <c r="K109" s="3"/>
    </row>
    <row r="110" spans="7:11" s="5" customFormat="1">
      <c r="G110" s="54"/>
      <c r="H110" s="54"/>
      <c r="I110" s="54"/>
      <c r="J110" s="3"/>
      <c r="K110" s="3"/>
    </row>
    <row r="111" spans="7:11" s="5" customFormat="1">
      <c r="G111" s="54"/>
      <c r="H111" s="54"/>
      <c r="I111" s="54"/>
      <c r="J111" s="3"/>
      <c r="K111" s="3"/>
    </row>
    <row r="112" spans="7:11" s="5" customFormat="1">
      <c r="G112" s="54"/>
      <c r="H112" s="54"/>
      <c r="I112" s="54"/>
      <c r="J112" s="3"/>
      <c r="K112" s="3"/>
    </row>
    <row r="113" spans="7:11" s="5" customFormat="1">
      <c r="G113" s="54"/>
      <c r="H113" s="54"/>
      <c r="I113" s="54"/>
      <c r="J113" s="3"/>
      <c r="K113" s="3"/>
    </row>
    <row r="114" spans="7:11" s="5" customFormat="1">
      <c r="G114" s="54"/>
      <c r="H114" s="54"/>
      <c r="I114" s="54"/>
      <c r="J114" s="3"/>
      <c r="K114" s="3"/>
    </row>
    <row r="115" spans="7:11" s="5" customFormat="1">
      <c r="G115" s="54"/>
      <c r="H115" s="54"/>
      <c r="I115" s="54"/>
      <c r="J115" s="3"/>
      <c r="K115" s="3"/>
    </row>
    <row r="116" spans="7:11" s="5" customFormat="1">
      <c r="G116" s="54"/>
      <c r="H116" s="54"/>
      <c r="I116" s="54"/>
      <c r="J116" s="3"/>
      <c r="K116" s="3"/>
    </row>
    <row r="117" spans="7:11" s="5" customFormat="1">
      <c r="G117" s="54"/>
      <c r="H117" s="54"/>
      <c r="I117" s="54"/>
      <c r="J117" s="3"/>
      <c r="K117" s="3"/>
    </row>
    <row r="118" spans="7:11" s="5" customFormat="1">
      <c r="G118" s="54"/>
      <c r="H118" s="54"/>
      <c r="I118" s="54"/>
      <c r="J118" s="3"/>
      <c r="K118" s="3"/>
    </row>
    <row r="119" spans="7:11" s="5" customFormat="1">
      <c r="G119" s="54"/>
      <c r="H119" s="54"/>
      <c r="I119" s="54"/>
      <c r="J119" s="3"/>
      <c r="K119" s="3"/>
    </row>
    <row r="120" spans="7:11" s="5" customFormat="1">
      <c r="G120" s="54"/>
      <c r="H120" s="54"/>
      <c r="I120" s="54"/>
      <c r="J120" s="3"/>
      <c r="K120" s="3"/>
    </row>
    <row r="121" spans="7:11" s="5" customFormat="1">
      <c r="G121" s="54"/>
      <c r="H121" s="54"/>
      <c r="I121" s="54"/>
      <c r="J121" s="3"/>
      <c r="K121" s="3"/>
    </row>
    <row r="122" spans="7:11" s="5" customFormat="1">
      <c r="G122" s="54"/>
      <c r="H122" s="54"/>
      <c r="I122" s="54"/>
      <c r="J122" s="3"/>
      <c r="K122" s="3"/>
    </row>
    <row r="123" spans="7:11" s="5" customFormat="1">
      <c r="G123" s="54"/>
      <c r="H123" s="54"/>
      <c r="I123" s="54"/>
      <c r="J123" s="3"/>
      <c r="K123" s="3"/>
    </row>
    <row r="124" spans="7:11" s="5" customFormat="1">
      <c r="G124" s="54"/>
      <c r="H124" s="54"/>
      <c r="I124" s="54"/>
      <c r="J124" s="3"/>
      <c r="K124" s="3"/>
    </row>
    <row r="125" spans="7:11" s="5" customFormat="1">
      <c r="G125" s="54"/>
      <c r="H125" s="54"/>
      <c r="I125" s="54"/>
      <c r="J125" s="3"/>
      <c r="K125" s="3"/>
    </row>
    <row r="126" spans="7:11" s="5" customFormat="1">
      <c r="G126" s="54"/>
      <c r="H126" s="54"/>
      <c r="I126" s="54"/>
      <c r="J126" s="3"/>
      <c r="K126" s="3"/>
    </row>
    <row r="127" spans="7:11" s="5" customFormat="1">
      <c r="G127" s="54"/>
      <c r="H127" s="54"/>
      <c r="I127" s="54"/>
      <c r="J127" s="3"/>
      <c r="K127" s="3"/>
    </row>
    <row r="128" spans="7:11" s="5" customFormat="1">
      <c r="G128" s="54"/>
      <c r="H128" s="54"/>
      <c r="I128" s="54"/>
      <c r="J128" s="3"/>
      <c r="K128" s="3"/>
    </row>
    <row r="129" spans="7:11" s="5" customFormat="1">
      <c r="G129" s="54"/>
      <c r="H129" s="54"/>
      <c r="I129" s="54"/>
      <c r="J129" s="3"/>
      <c r="K129" s="3"/>
    </row>
    <row r="130" spans="7:11" s="5" customFormat="1">
      <c r="G130" s="54"/>
      <c r="H130" s="54"/>
      <c r="I130" s="54"/>
      <c r="J130" s="3"/>
      <c r="K130" s="3"/>
    </row>
    <row r="131" spans="7:11" s="5" customFormat="1">
      <c r="G131" s="54"/>
      <c r="H131" s="54"/>
      <c r="I131" s="54"/>
      <c r="J131" s="3"/>
      <c r="K131" s="3"/>
    </row>
    <row r="132" spans="7:11" s="5" customFormat="1">
      <c r="G132" s="54"/>
      <c r="H132" s="54"/>
      <c r="I132" s="54"/>
      <c r="J132" s="3"/>
      <c r="K132" s="3"/>
    </row>
    <row r="133" spans="7:11" s="5" customFormat="1">
      <c r="G133" s="54"/>
      <c r="H133" s="54"/>
      <c r="I133" s="54"/>
      <c r="J133" s="3"/>
      <c r="K133" s="3"/>
    </row>
    <row r="134" spans="7:11" s="5" customFormat="1">
      <c r="G134" s="54"/>
      <c r="H134" s="54"/>
      <c r="I134" s="54"/>
      <c r="J134" s="3"/>
      <c r="K134" s="3"/>
    </row>
    <row r="135" spans="7:11" s="5" customFormat="1">
      <c r="G135" s="54"/>
      <c r="H135" s="54"/>
      <c r="I135" s="54"/>
      <c r="J135" s="3"/>
      <c r="K135" s="3"/>
    </row>
    <row r="136" spans="7:11" s="5" customFormat="1">
      <c r="G136" s="54"/>
      <c r="H136" s="54"/>
      <c r="I136" s="54"/>
      <c r="J136" s="3"/>
      <c r="K136" s="3"/>
    </row>
    <row r="137" spans="7:11" s="5" customFormat="1">
      <c r="G137" s="54"/>
      <c r="H137" s="54"/>
      <c r="I137" s="54"/>
      <c r="J137" s="3"/>
      <c r="K137" s="3"/>
    </row>
    <row r="138" spans="7:11" s="5" customFormat="1">
      <c r="G138" s="54"/>
      <c r="H138" s="54"/>
      <c r="I138" s="54"/>
      <c r="J138" s="3"/>
      <c r="K138" s="3"/>
    </row>
    <row r="139" spans="7:11" s="5" customFormat="1">
      <c r="G139" s="54"/>
      <c r="H139" s="54"/>
      <c r="I139" s="54"/>
      <c r="J139" s="3"/>
      <c r="K139" s="3"/>
    </row>
    <row r="140" spans="7:11" s="5" customFormat="1">
      <c r="G140" s="54"/>
      <c r="H140" s="54"/>
      <c r="I140" s="54"/>
      <c r="J140" s="3"/>
      <c r="K140" s="3"/>
    </row>
    <row r="141" spans="7:11" s="5" customFormat="1">
      <c r="G141" s="54"/>
      <c r="H141" s="54"/>
      <c r="I141" s="54"/>
      <c r="J141" s="3"/>
      <c r="K141" s="3"/>
    </row>
    <row r="142" spans="7:11" s="5" customFormat="1">
      <c r="G142" s="54"/>
      <c r="H142" s="54"/>
      <c r="I142" s="54"/>
      <c r="J142" s="3"/>
      <c r="K142" s="3"/>
    </row>
    <row r="143" spans="7:11" s="5" customFormat="1">
      <c r="G143" s="54"/>
      <c r="H143" s="54"/>
      <c r="I143" s="54"/>
      <c r="J143" s="3"/>
      <c r="K143" s="3"/>
    </row>
    <row r="144" spans="7:11" s="5" customFormat="1">
      <c r="G144" s="54"/>
      <c r="H144" s="54"/>
      <c r="I144" s="54"/>
      <c r="J144" s="3"/>
      <c r="K144" s="3"/>
    </row>
    <row r="145" spans="7:11" s="5" customFormat="1">
      <c r="G145" s="54"/>
      <c r="H145" s="54"/>
      <c r="I145" s="54"/>
      <c r="J145" s="3"/>
      <c r="K145" s="3"/>
    </row>
    <row r="146" spans="7:11" s="5" customFormat="1">
      <c r="G146" s="54"/>
      <c r="H146" s="54"/>
      <c r="I146" s="54"/>
      <c r="J146" s="3"/>
      <c r="K146" s="3"/>
    </row>
    <row r="147" spans="7:11" s="5" customFormat="1">
      <c r="G147" s="54"/>
      <c r="H147" s="54"/>
      <c r="I147" s="54"/>
      <c r="J147" s="3"/>
      <c r="K147" s="3"/>
    </row>
    <row r="148" spans="7:11" s="5" customFormat="1">
      <c r="G148" s="54"/>
      <c r="H148" s="54"/>
      <c r="I148" s="54"/>
      <c r="J148" s="3"/>
      <c r="K148" s="3"/>
    </row>
    <row r="149" spans="7:11" s="5" customFormat="1">
      <c r="G149" s="54"/>
      <c r="H149" s="54"/>
      <c r="I149" s="54"/>
      <c r="J149" s="3"/>
      <c r="K149" s="3"/>
    </row>
    <row r="150" spans="7:11" s="5" customFormat="1">
      <c r="G150" s="54"/>
      <c r="H150" s="54"/>
      <c r="I150" s="54"/>
      <c r="J150" s="3"/>
      <c r="K150" s="3"/>
    </row>
    <row r="151" spans="7:11" s="5" customFormat="1">
      <c r="G151" s="54"/>
      <c r="H151" s="54"/>
      <c r="I151" s="54"/>
      <c r="J151" s="3"/>
      <c r="K151" s="3"/>
    </row>
    <row r="152" spans="7:11" s="5" customFormat="1">
      <c r="G152" s="54"/>
      <c r="H152" s="54"/>
      <c r="I152" s="54"/>
      <c r="J152" s="3"/>
      <c r="K152" s="3"/>
    </row>
    <row r="153" spans="7:11" s="5" customFormat="1">
      <c r="G153" s="54"/>
      <c r="H153" s="54"/>
      <c r="I153" s="54"/>
      <c r="J153" s="3"/>
      <c r="K153" s="3"/>
    </row>
    <row r="154" spans="7:11" s="5" customFormat="1">
      <c r="G154" s="54"/>
      <c r="H154" s="54"/>
      <c r="I154" s="54"/>
      <c r="J154" s="3"/>
      <c r="K154" s="3"/>
    </row>
    <row r="155" spans="7:11" s="5" customFormat="1">
      <c r="G155" s="54"/>
      <c r="H155" s="54"/>
      <c r="I155" s="54"/>
      <c r="J155" s="3"/>
      <c r="K155" s="3"/>
    </row>
    <row r="156" spans="7:11" s="5" customFormat="1">
      <c r="G156" s="54"/>
      <c r="H156" s="54"/>
      <c r="I156" s="54"/>
      <c r="J156" s="3"/>
      <c r="K156" s="3"/>
    </row>
    <row r="157" spans="7:11" s="5" customFormat="1">
      <c r="G157" s="54"/>
      <c r="H157" s="54"/>
      <c r="I157" s="54"/>
      <c r="J157" s="3"/>
      <c r="K157" s="3"/>
    </row>
    <row r="158" spans="7:11" s="5" customFormat="1">
      <c r="G158" s="54"/>
      <c r="H158" s="54"/>
      <c r="I158" s="54"/>
      <c r="J158" s="3"/>
      <c r="K158" s="3"/>
    </row>
    <row r="159" spans="7:11" s="5" customFormat="1">
      <c r="G159" s="54"/>
      <c r="H159" s="54"/>
      <c r="I159" s="54"/>
      <c r="J159" s="3"/>
      <c r="K159" s="3"/>
    </row>
    <row r="160" spans="7:11" s="5" customFormat="1">
      <c r="G160" s="54"/>
      <c r="H160" s="54"/>
      <c r="I160" s="54"/>
      <c r="J160" s="3"/>
      <c r="K160" s="3"/>
    </row>
    <row r="161" spans="7:11" s="5" customFormat="1">
      <c r="G161" s="54"/>
      <c r="H161" s="54"/>
      <c r="I161" s="54"/>
      <c r="J161" s="3"/>
      <c r="K161" s="3"/>
    </row>
    <row r="162" spans="7:11" s="5" customFormat="1">
      <c r="G162" s="54"/>
      <c r="H162" s="54"/>
      <c r="I162" s="54"/>
      <c r="J162" s="3"/>
      <c r="K162" s="3"/>
    </row>
    <row r="163" spans="7:11" s="5" customFormat="1">
      <c r="G163" s="54"/>
      <c r="H163" s="54"/>
      <c r="I163" s="54"/>
      <c r="J163" s="3"/>
      <c r="K163" s="3"/>
    </row>
    <row r="164" spans="7:11" s="5" customFormat="1">
      <c r="G164" s="54"/>
      <c r="H164" s="54"/>
      <c r="I164" s="54"/>
      <c r="J164" s="3"/>
      <c r="K164" s="3"/>
    </row>
    <row r="165" spans="7:11" s="5" customFormat="1">
      <c r="G165" s="54"/>
      <c r="H165" s="54"/>
      <c r="I165" s="54"/>
      <c r="J165" s="3"/>
      <c r="K165" s="3"/>
    </row>
    <row r="166" spans="7:11" s="5" customFormat="1">
      <c r="G166" s="54"/>
      <c r="H166" s="54"/>
      <c r="I166" s="54"/>
      <c r="J166" s="3"/>
      <c r="K166" s="3"/>
    </row>
    <row r="167" spans="7:11" s="5" customFormat="1">
      <c r="G167" s="54"/>
      <c r="H167" s="54"/>
      <c r="I167" s="54"/>
      <c r="J167" s="3"/>
      <c r="K167" s="3"/>
    </row>
    <row r="168" spans="7:11" s="5" customFormat="1">
      <c r="G168" s="54"/>
      <c r="H168" s="54"/>
      <c r="I168" s="54"/>
      <c r="J168" s="3"/>
      <c r="K168" s="3"/>
    </row>
    <row r="169" spans="7:11" s="5" customFormat="1">
      <c r="G169" s="54"/>
      <c r="H169" s="54"/>
      <c r="I169" s="54"/>
      <c r="J169" s="3"/>
      <c r="K169" s="3"/>
    </row>
    <row r="170" spans="7:11" s="5" customFormat="1">
      <c r="G170" s="54"/>
      <c r="H170" s="54"/>
      <c r="I170" s="54"/>
      <c r="J170" s="3"/>
      <c r="K170" s="3"/>
    </row>
    <row r="171" spans="7:11" s="5" customFormat="1">
      <c r="G171" s="54"/>
      <c r="H171" s="54"/>
      <c r="I171" s="54"/>
      <c r="J171" s="3"/>
      <c r="K171" s="3"/>
    </row>
    <row r="172" spans="7:11" s="5" customFormat="1">
      <c r="G172" s="54"/>
      <c r="H172" s="54"/>
      <c r="I172" s="54"/>
      <c r="J172" s="3"/>
      <c r="K172" s="3"/>
    </row>
    <row r="173" spans="7:11" s="5" customFormat="1">
      <c r="G173" s="54"/>
      <c r="H173" s="54"/>
      <c r="I173" s="54"/>
      <c r="J173" s="3"/>
      <c r="K173" s="3"/>
    </row>
    <row r="174" spans="7:11" s="5" customFormat="1">
      <c r="G174" s="54"/>
      <c r="H174" s="54"/>
      <c r="I174" s="54"/>
      <c r="J174" s="3"/>
      <c r="K174" s="3"/>
    </row>
    <row r="175" spans="7:11" s="5" customFormat="1">
      <c r="G175" s="54"/>
      <c r="H175" s="54"/>
      <c r="I175" s="54"/>
      <c r="J175" s="3"/>
      <c r="K175" s="3"/>
    </row>
    <row r="176" spans="7:11" s="5" customFormat="1">
      <c r="G176" s="54"/>
      <c r="H176" s="54"/>
      <c r="I176" s="54"/>
      <c r="J176" s="3"/>
      <c r="K176" s="3"/>
    </row>
    <row r="177" spans="7:11" s="5" customFormat="1">
      <c r="G177" s="54"/>
      <c r="H177" s="54"/>
      <c r="I177" s="54"/>
      <c r="J177" s="3"/>
      <c r="K177" s="3"/>
    </row>
    <row r="178" spans="7:11" s="5" customFormat="1">
      <c r="G178" s="54"/>
      <c r="H178" s="54"/>
      <c r="I178" s="54"/>
      <c r="J178" s="3"/>
      <c r="K178" s="3"/>
    </row>
    <row r="179" spans="7:11" s="5" customFormat="1">
      <c r="G179" s="54"/>
      <c r="H179" s="54"/>
      <c r="I179" s="54"/>
      <c r="J179" s="3"/>
      <c r="K179" s="3"/>
    </row>
    <row r="180" spans="7:11" s="5" customFormat="1">
      <c r="G180" s="54"/>
      <c r="H180" s="54"/>
      <c r="I180" s="54"/>
      <c r="J180" s="3"/>
      <c r="K180" s="3"/>
    </row>
    <row r="181" spans="7:11" s="5" customFormat="1">
      <c r="G181" s="54"/>
      <c r="H181" s="54"/>
      <c r="I181" s="54"/>
      <c r="J181" s="3"/>
      <c r="K181" s="3"/>
    </row>
    <row r="182" spans="7:11" s="5" customFormat="1">
      <c r="G182" s="54"/>
      <c r="H182" s="54"/>
      <c r="I182" s="54"/>
      <c r="J182" s="3"/>
      <c r="K182" s="3"/>
    </row>
    <row r="183" spans="7:11" s="5" customFormat="1">
      <c r="G183" s="54"/>
      <c r="H183" s="54"/>
      <c r="I183" s="54"/>
      <c r="J183" s="3"/>
      <c r="K183" s="3"/>
    </row>
    <row r="184" spans="7:11" s="5" customFormat="1">
      <c r="G184" s="54"/>
      <c r="H184" s="54"/>
      <c r="I184" s="54"/>
      <c r="J184" s="3"/>
      <c r="K184" s="3"/>
    </row>
    <row r="185" spans="7:11" s="5" customFormat="1">
      <c r="G185" s="54"/>
      <c r="H185" s="54"/>
      <c r="I185" s="54"/>
      <c r="J185" s="3"/>
      <c r="K185" s="3"/>
    </row>
    <row r="186" spans="7:11" s="5" customFormat="1">
      <c r="G186" s="54"/>
      <c r="H186" s="54"/>
      <c r="I186" s="54"/>
      <c r="J186" s="3"/>
      <c r="K186" s="3"/>
    </row>
    <row r="187" spans="7:11" s="5" customFormat="1">
      <c r="G187" s="54"/>
      <c r="H187" s="54"/>
      <c r="I187" s="54"/>
      <c r="J187" s="3"/>
      <c r="K187" s="3"/>
    </row>
    <row r="188" spans="7:11" s="5" customFormat="1">
      <c r="G188" s="54"/>
      <c r="H188" s="54"/>
      <c r="I188" s="54"/>
      <c r="J188" s="3"/>
      <c r="K188" s="3"/>
    </row>
    <row r="189" spans="7:11" s="5" customFormat="1">
      <c r="G189" s="54"/>
      <c r="H189" s="54"/>
      <c r="I189" s="54"/>
      <c r="J189" s="3"/>
      <c r="K189" s="3"/>
    </row>
    <row r="190" spans="7:11" s="5" customFormat="1">
      <c r="G190" s="54"/>
      <c r="H190" s="54"/>
      <c r="I190" s="54"/>
      <c r="J190" s="3"/>
      <c r="K190" s="3"/>
    </row>
    <row r="191" spans="7:11" s="5" customFormat="1">
      <c r="G191" s="54"/>
      <c r="H191" s="54"/>
      <c r="I191" s="54"/>
      <c r="J191" s="3"/>
      <c r="K191" s="3"/>
    </row>
    <row r="192" spans="7:11" s="5" customFormat="1">
      <c r="G192" s="54"/>
      <c r="H192" s="54"/>
      <c r="I192" s="54"/>
      <c r="J192" s="3"/>
      <c r="K192" s="3"/>
    </row>
    <row r="193" spans="7:11" s="5" customFormat="1">
      <c r="G193" s="54"/>
      <c r="H193" s="54"/>
      <c r="I193" s="54"/>
      <c r="J193" s="3"/>
      <c r="K193" s="3"/>
    </row>
    <row r="194" spans="7:11" s="5" customFormat="1">
      <c r="G194" s="54"/>
      <c r="H194" s="54"/>
      <c r="I194" s="54"/>
      <c r="J194" s="3"/>
      <c r="K194" s="3"/>
    </row>
    <row r="195" spans="7:11" s="5" customFormat="1">
      <c r="G195" s="54"/>
      <c r="H195" s="54"/>
      <c r="I195" s="54"/>
      <c r="J195" s="3"/>
      <c r="K195" s="3"/>
    </row>
    <row r="196" spans="7:11" s="5" customFormat="1">
      <c r="G196" s="54"/>
      <c r="H196" s="54"/>
      <c r="I196" s="54"/>
      <c r="J196" s="3"/>
      <c r="K196" s="3"/>
    </row>
    <row r="197" spans="7:11" s="5" customFormat="1">
      <c r="G197" s="54"/>
      <c r="H197" s="54"/>
      <c r="I197" s="54"/>
      <c r="J197" s="3"/>
      <c r="K197" s="3"/>
    </row>
    <row r="198" spans="7:11" s="5" customFormat="1">
      <c r="G198" s="54"/>
      <c r="H198" s="54"/>
      <c r="I198" s="54"/>
      <c r="J198" s="3"/>
      <c r="K198" s="3"/>
    </row>
    <row r="199" spans="7:11" s="5" customFormat="1">
      <c r="G199" s="54"/>
      <c r="H199" s="54"/>
      <c r="I199" s="54"/>
      <c r="J199" s="3"/>
      <c r="K199" s="3"/>
    </row>
    <row r="200" spans="7:11" s="5" customFormat="1">
      <c r="G200" s="54"/>
      <c r="H200" s="54"/>
      <c r="I200" s="54"/>
      <c r="J200" s="3"/>
      <c r="K200" s="3"/>
    </row>
    <row r="201" spans="7:11" s="5" customFormat="1">
      <c r="G201" s="54"/>
      <c r="H201" s="54"/>
      <c r="I201" s="54"/>
      <c r="J201" s="3"/>
      <c r="K201" s="3"/>
    </row>
    <row r="202" spans="7:11" s="5" customFormat="1">
      <c r="G202" s="54"/>
      <c r="H202" s="54"/>
      <c r="I202" s="54"/>
      <c r="J202" s="3"/>
      <c r="K202" s="3"/>
    </row>
    <row r="203" spans="7:11" s="5" customFormat="1">
      <c r="G203" s="54"/>
      <c r="H203" s="54"/>
      <c r="I203" s="54"/>
      <c r="J203" s="3"/>
      <c r="K203" s="3"/>
    </row>
    <row r="204" spans="7:11" s="5" customFormat="1">
      <c r="G204" s="54"/>
      <c r="H204" s="54"/>
      <c r="I204" s="54"/>
      <c r="J204" s="3"/>
      <c r="K204" s="3"/>
    </row>
    <row r="205" spans="7:11" s="5" customFormat="1">
      <c r="G205" s="54"/>
      <c r="H205" s="54"/>
      <c r="I205" s="54"/>
      <c r="J205" s="3"/>
      <c r="K205" s="3"/>
    </row>
    <row r="206" spans="7:11" s="5" customFormat="1">
      <c r="G206" s="54"/>
      <c r="H206" s="54"/>
      <c r="I206" s="54"/>
      <c r="J206" s="3"/>
      <c r="K206" s="3"/>
    </row>
    <row r="207" spans="7:11" s="5" customFormat="1">
      <c r="G207" s="54"/>
      <c r="H207" s="54"/>
      <c r="I207" s="54"/>
      <c r="J207" s="3"/>
      <c r="K207" s="3"/>
    </row>
    <row r="208" spans="7:11" s="5" customFormat="1">
      <c r="G208" s="54"/>
      <c r="H208" s="54"/>
      <c r="I208" s="54"/>
      <c r="J208" s="3"/>
      <c r="K208" s="3"/>
    </row>
    <row r="209" spans="7:11" s="5" customFormat="1">
      <c r="G209" s="54"/>
      <c r="H209" s="54"/>
      <c r="I209" s="54"/>
      <c r="J209" s="3"/>
      <c r="K209" s="3"/>
    </row>
    <row r="210" spans="7:11" s="5" customFormat="1">
      <c r="G210" s="54"/>
      <c r="H210" s="54"/>
      <c r="I210" s="54"/>
      <c r="J210" s="3"/>
      <c r="K210" s="3"/>
    </row>
    <row r="211" spans="7:11" s="5" customFormat="1">
      <c r="G211" s="54"/>
      <c r="H211" s="54"/>
      <c r="I211" s="54"/>
      <c r="J211" s="3"/>
      <c r="K211" s="3"/>
    </row>
    <row r="212" spans="7:11" s="5" customFormat="1">
      <c r="G212" s="54"/>
      <c r="H212" s="54"/>
      <c r="I212" s="54"/>
      <c r="J212" s="3"/>
      <c r="K212" s="3"/>
    </row>
    <row r="213" spans="7:11" s="5" customFormat="1">
      <c r="G213" s="54"/>
      <c r="H213" s="54"/>
      <c r="I213" s="54"/>
      <c r="J213" s="3"/>
      <c r="K213" s="3"/>
    </row>
    <row r="214" spans="7:11" s="5" customFormat="1">
      <c r="G214" s="54"/>
      <c r="H214" s="54"/>
      <c r="I214" s="54"/>
      <c r="J214" s="3"/>
      <c r="K214" s="3"/>
    </row>
    <row r="215" spans="7:11" s="5" customFormat="1">
      <c r="G215" s="54"/>
      <c r="H215" s="54"/>
      <c r="I215" s="54"/>
      <c r="J215" s="3"/>
      <c r="K215" s="3"/>
    </row>
    <row r="216" spans="7:11" s="5" customFormat="1">
      <c r="G216" s="54"/>
      <c r="H216" s="54"/>
      <c r="I216" s="54"/>
      <c r="J216" s="3"/>
      <c r="K216" s="3"/>
    </row>
    <row r="217" spans="7:11" s="5" customFormat="1">
      <c r="G217" s="54"/>
      <c r="H217" s="54"/>
      <c r="I217" s="54"/>
      <c r="J217" s="3"/>
      <c r="K217" s="3"/>
    </row>
    <row r="218" spans="7:11" s="5" customFormat="1">
      <c r="G218" s="54"/>
      <c r="H218" s="54"/>
      <c r="I218" s="54"/>
      <c r="J218" s="3"/>
      <c r="K218" s="3"/>
    </row>
    <row r="219" spans="7:11" s="5" customFormat="1">
      <c r="G219" s="54"/>
      <c r="H219" s="54"/>
      <c r="I219" s="54"/>
      <c r="J219" s="3"/>
      <c r="K219" s="3"/>
    </row>
    <row r="220" spans="7:11" s="5" customFormat="1">
      <c r="G220" s="54"/>
      <c r="H220" s="54"/>
      <c r="I220" s="54"/>
      <c r="J220" s="3"/>
      <c r="K220" s="3"/>
    </row>
    <row r="221" spans="7:11" s="5" customFormat="1">
      <c r="G221" s="54"/>
      <c r="H221" s="54"/>
      <c r="I221" s="54"/>
      <c r="J221" s="3"/>
      <c r="K221" s="3"/>
    </row>
    <row r="222" spans="7:11" s="5" customFormat="1">
      <c r="G222" s="54"/>
      <c r="H222" s="54"/>
      <c r="I222" s="54"/>
      <c r="J222" s="3"/>
      <c r="K222" s="3"/>
    </row>
    <row r="223" spans="7:11" s="5" customFormat="1">
      <c r="G223" s="54"/>
      <c r="H223" s="54"/>
      <c r="I223" s="54"/>
      <c r="J223" s="3"/>
      <c r="K223" s="3"/>
    </row>
    <row r="224" spans="7:11" s="5" customFormat="1">
      <c r="G224" s="54"/>
      <c r="H224" s="54"/>
      <c r="I224" s="54"/>
      <c r="J224" s="3"/>
      <c r="K224" s="3"/>
    </row>
    <row r="225" spans="7:11" s="5" customFormat="1">
      <c r="G225" s="54"/>
      <c r="H225" s="54"/>
      <c r="I225" s="54"/>
      <c r="J225" s="3"/>
      <c r="K225" s="3"/>
    </row>
    <row r="226" spans="7:11" s="5" customFormat="1">
      <c r="G226" s="54"/>
      <c r="H226" s="54"/>
      <c r="I226" s="54"/>
      <c r="J226" s="3"/>
      <c r="K226" s="3"/>
    </row>
    <row r="227" spans="7:11" s="5" customFormat="1">
      <c r="G227" s="54"/>
      <c r="H227" s="54"/>
      <c r="I227" s="54"/>
      <c r="J227" s="3"/>
      <c r="K227" s="3"/>
    </row>
    <row r="228" spans="7:11" s="5" customFormat="1">
      <c r="G228" s="54"/>
      <c r="H228" s="54"/>
      <c r="I228" s="54"/>
      <c r="J228" s="3"/>
      <c r="K228" s="3"/>
    </row>
    <row r="229" spans="7:11" s="5" customFormat="1">
      <c r="G229" s="54"/>
      <c r="H229" s="54"/>
      <c r="I229" s="54"/>
      <c r="J229" s="3"/>
      <c r="K229" s="3"/>
    </row>
    <row r="230" spans="7:11" s="5" customFormat="1">
      <c r="G230" s="54"/>
      <c r="H230" s="54"/>
      <c r="I230" s="54"/>
      <c r="J230" s="3"/>
      <c r="K230" s="3"/>
    </row>
    <row r="231" spans="7:11" s="5" customFormat="1">
      <c r="G231" s="54"/>
      <c r="H231" s="54"/>
      <c r="I231" s="54"/>
      <c r="J231" s="3"/>
      <c r="K231" s="3"/>
    </row>
    <row r="232" spans="7:11" s="5" customFormat="1">
      <c r="G232" s="54"/>
      <c r="H232" s="54"/>
      <c r="I232" s="54"/>
      <c r="J232" s="3"/>
      <c r="K232" s="3"/>
    </row>
    <row r="233" spans="7:11" s="5" customFormat="1">
      <c r="G233" s="54"/>
      <c r="H233" s="54"/>
      <c r="I233" s="54"/>
      <c r="J233" s="3"/>
      <c r="K233" s="3"/>
    </row>
    <row r="234" spans="7:11" s="5" customFormat="1">
      <c r="G234" s="54"/>
      <c r="H234" s="54"/>
      <c r="I234" s="54"/>
      <c r="J234" s="3"/>
      <c r="K234" s="3"/>
    </row>
    <row r="235" spans="7:11" s="5" customFormat="1">
      <c r="G235" s="54"/>
      <c r="H235" s="54"/>
      <c r="I235" s="54"/>
      <c r="J235" s="3"/>
      <c r="K235" s="3"/>
    </row>
    <row r="236" spans="7:11" s="5" customFormat="1">
      <c r="G236" s="54"/>
      <c r="H236" s="54"/>
      <c r="I236" s="54"/>
      <c r="J236" s="3"/>
      <c r="K236" s="3"/>
    </row>
    <row r="237" spans="7:11" s="5" customFormat="1">
      <c r="G237" s="54"/>
      <c r="H237" s="54"/>
      <c r="I237" s="54"/>
      <c r="J237" s="3"/>
      <c r="K237" s="3"/>
    </row>
    <row r="238" spans="7:11" s="5" customFormat="1">
      <c r="G238" s="54"/>
      <c r="H238" s="54"/>
      <c r="I238" s="54"/>
      <c r="J238" s="3"/>
      <c r="K238" s="3"/>
    </row>
    <row r="239" spans="7:11" s="5" customFormat="1">
      <c r="G239" s="54"/>
      <c r="H239" s="54"/>
      <c r="I239" s="54"/>
      <c r="J239" s="3"/>
      <c r="K239" s="3"/>
    </row>
    <row r="240" spans="7:11" s="5" customFormat="1">
      <c r="G240" s="54"/>
      <c r="H240" s="54"/>
      <c r="I240" s="54"/>
      <c r="J240" s="3"/>
      <c r="K240" s="3"/>
    </row>
    <row r="241" spans="7:11" s="5" customFormat="1">
      <c r="G241" s="54"/>
      <c r="H241" s="54"/>
      <c r="I241" s="54"/>
      <c r="J241" s="3"/>
      <c r="K241" s="3"/>
    </row>
    <row r="242" spans="7:11" s="5" customFormat="1">
      <c r="G242" s="54"/>
      <c r="H242" s="54"/>
      <c r="I242" s="54"/>
      <c r="J242" s="3"/>
      <c r="K242" s="3"/>
    </row>
    <row r="243" spans="7:11" s="5" customFormat="1">
      <c r="G243" s="54"/>
      <c r="H243" s="54"/>
      <c r="I243" s="54"/>
      <c r="J243" s="3"/>
      <c r="K243" s="3"/>
    </row>
    <row r="244" spans="7:11" s="5" customFormat="1">
      <c r="G244" s="54"/>
      <c r="H244" s="54"/>
      <c r="I244" s="54"/>
      <c r="J244" s="3"/>
      <c r="K244" s="3"/>
    </row>
    <row r="245" spans="7:11" s="5" customFormat="1">
      <c r="G245" s="54"/>
      <c r="H245" s="54"/>
      <c r="I245" s="54"/>
      <c r="J245" s="3"/>
      <c r="K245" s="3"/>
    </row>
    <row r="246" spans="7:11" s="5" customFormat="1">
      <c r="G246" s="54"/>
      <c r="H246" s="54"/>
      <c r="I246" s="54"/>
      <c r="J246" s="3"/>
      <c r="K246" s="3"/>
    </row>
    <row r="247" spans="7:11" s="5" customFormat="1">
      <c r="G247" s="54"/>
      <c r="H247" s="54"/>
      <c r="I247" s="54"/>
      <c r="J247" s="3"/>
      <c r="K247" s="3"/>
    </row>
    <row r="248" spans="7:11" s="5" customFormat="1">
      <c r="G248" s="54"/>
      <c r="H248" s="54"/>
      <c r="I248" s="54"/>
      <c r="J248" s="3"/>
      <c r="K248" s="3"/>
    </row>
    <row r="249" spans="7:11" s="5" customFormat="1">
      <c r="G249" s="54"/>
      <c r="H249" s="54"/>
      <c r="I249" s="54"/>
      <c r="J249" s="3"/>
      <c r="K249" s="3"/>
    </row>
    <row r="250" spans="7:11" s="5" customFormat="1">
      <c r="G250" s="54"/>
      <c r="H250" s="54"/>
      <c r="I250" s="54"/>
      <c r="J250" s="3"/>
      <c r="K250" s="3"/>
    </row>
    <row r="251" spans="7:11" s="5" customFormat="1">
      <c r="G251" s="54"/>
      <c r="H251" s="54"/>
      <c r="I251" s="54"/>
      <c r="J251" s="3"/>
      <c r="K251" s="3"/>
    </row>
    <row r="252" spans="7:11" s="5" customFormat="1">
      <c r="G252" s="54"/>
      <c r="H252" s="54"/>
      <c r="I252" s="54"/>
      <c r="J252" s="3"/>
      <c r="K252" s="3"/>
    </row>
    <row r="253" spans="7:11" s="5" customFormat="1">
      <c r="G253" s="54"/>
      <c r="H253" s="54"/>
      <c r="I253" s="54"/>
      <c r="J253" s="3"/>
      <c r="K253" s="3"/>
    </row>
    <row r="254" spans="7:11" s="5" customFormat="1">
      <c r="G254" s="54"/>
      <c r="H254" s="54"/>
      <c r="I254" s="54"/>
      <c r="J254" s="3"/>
      <c r="K254" s="3"/>
    </row>
    <row r="255" spans="7:11" s="5" customFormat="1">
      <c r="G255" s="54"/>
      <c r="H255" s="54"/>
      <c r="I255" s="54"/>
      <c r="J255" s="3"/>
      <c r="K255" s="3"/>
    </row>
    <row r="256" spans="7:11" s="5" customFormat="1">
      <c r="G256" s="54"/>
      <c r="H256" s="54"/>
      <c r="I256" s="54"/>
      <c r="J256" s="3"/>
      <c r="K256" s="3"/>
    </row>
    <row r="257" spans="7:11" s="5" customFormat="1">
      <c r="G257" s="54"/>
      <c r="H257" s="54"/>
      <c r="I257" s="54"/>
      <c r="J257" s="3"/>
      <c r="K257" s="3"/>
    </row>
    <row r="258" spans="7:11" s="5" customFormat="1">
      <c r="G258" s="54"/>
      <c r="H258" s="54"/>
      <c r="I258" s="54"/>
      <c r="J258" s="3"/>
      <c r="K258" s="3"/>
    </row>
    <row r="259" spans="7:11" s="5" customFormat="1">
      <c r="G259" s="54"/>
      <c r="H259" s="54"/>
      <c r="I259" s="54"/>
      <c r="J259" s="3"/>
      <c r="K259" s="3"/>
    </row>
    <row r="260" spans="7:11" s="5" customFormat="1">
      <c r="G260" s="54"/>
      <c r="H260" s="54"/>
      <c r="I260" s="54"/>
      <c r="J260" s="3"/>
      <c r="K260" s="3"/>
    </row>
    <row r="261" spans="7:11" s="5" customFormat="1">
      <c r="G261" s="54"/>
      <c r="H261" s="54"/>
      <c r="I261" s="54"/>
      <c r="J261" s="3"/>
      <c r="K261" s="3"/>
    </row>
    <row r="262" spans="7:11" s="5" customFormat="1">
      <c r="G262" s="54"/>
      <c r="H262" s="54"/>
      <c r="I262" s="54"/>
      <c r="J262" s="3"/>
      <c r="K262" s="3"/>
    </row>
    <row r="263" spans="7:11" s="5" customFormat="1">
      <c r="G263" s="54"/>
      <c r="H263" s="54"/>
      <c r="I263" s="54"/>
      <c r="J263" s="3"/>
      <c r="K263" s="3"/>
    </row>
    <row r="264" spans="7:11" s="5" customFormat="1">
      <c r="G264" s="54"/>
      <c r="H264" s="54"/>
      <c r="I264" s="54"/>
      <c r="J264" s="3"/>
      <c r="K264" s="3"/>
    </row>
    <row r="265" spans="7:11" s="5" customFormat="1">
      <c r="G265" s="54"/>
      <c r="H265" s="54"/>
      <c r="I265" s="54"/>
      <c r="J265" s="3"/>
      <c r="K265" s="3"/>
    </row>
    <row r="266" spans="7:11" s="5" customFormat="1">
      <c r="G266" s="54"/>
      <c r="H266" s="54"/>
      <c r="I266" s="54"/>
      <c r="J266" s="3"/>
      <c r="K266" s="3"/>
    </row>
    <row r="267" spans="7:11" s="5" customFormat="1">
      <c r="G267" s="54"/>
      <c r="H267" s="54"/>
      <c r="I267" s="54"/>
      <c r="J267" s="3"/>
      <c r="K267" s="3"/>
    </row>
    <row r="268" spans="7:11" s="5" customFormat="1">
      <c r="G268" s="54"/>
      <c r="H268" s="54"/>
      <c r="I268" s="54"/>
      <c r="J268" s="3"/>
      <c r="K268" s="3"/>
    </row>
    <row r="269" spans="7:11" s="5" customFormat="1">
      <c r="G269" s="54"/>
      <c r="H269" s="54"/>
      <c r="I269" s="54"/>
      <c r="J269" s="3"/>
      <c r="K269" s="3"/>
    </row>
    <row r="270" spans="7:11" s="5" customFormat="1">
      <c r="G270" s="54"/>
      <c r="H270" s="54"/>
      <c r="I270" s="54"/>
      <c r="J270" s="3"/>
      <c r="K270" s="3"/>
    </row>
    <row r="271" spans="7:11" s="5" customFormat="1">
      <c r="G271" s="54"/>
      <c r="H271" s="54"/>
      <c r="I271" s="54"/>
      <c r="J271" s="3"/>
      <c r="K271" s="3"/>
    </row>
    <row r="272" spans="7:11" s="5" customFormat="1">
      <c r="G272" s="54"/>
      <c r="H272" s="54"/>
      <c r="I272" s="54"/>
      <c r="J272" s="3"/>
      <c r="K272" s="3"/>
    </row>
    <row r="273" spans="7:11" s="5" customFormat="1">
      <c r="G273" s="54"/>
      <c r="H273" s="54"/>
      <c r="I273" s="54"/>
      <c r="J273" s="3"/>
      <c r="K273" s="3"/>
    </row>
    <row r="274" spans="7:11" s="5" customFormat="1">
      <c r="G274" s="54"/>
      <c r="H274" s="54"/>
      <c r="I274" s="54"/>
      <c r="J274" s="3"/>
      <c r="K274" s="3"/>
    </row>
    <row r="275" spans="7:11" s="5" customFormat="1">
      <c r="G275" s="54"/>
      <c r="H275" s="54"/>
      <c r="I275" s="54"/>
      <c r="J275" s="3"/>
      <c r="K275" s="3"/>
    </row>
    <row r="276" spans="7:11" s="5" customFormat="1">
      <c r="G276" s="54"/>
      <c r="H276" s="54"/>
      <c r="I276" s="54"/>
      <c r="J276" s="3"/>
      <c r="K276" s="3"/>
    </row>
    <row r="277" spans="7:11" s="5" customFormat="1">
      <c r="G277" s="54"/>
      <c r="H277" s="54"/>
      <c r="I277" s="54"/>
      <c r="J277" s="3"/>
      <c r="K277" s="3"/>
    </row>
    <row r="278" spans="7:11" s="5" customFormat="1">
      <c r="G278" s="54"/>
      <c r="H278" s="54"/>
      <c r="I278" s="54"/>
      <c r="J278" s="3"/>
      <c r="K278" s="3"/>
    </row>
    <row r="279" spans="7:11" s="5" customFormat="1">
      <c r="G279" s="54"/>
      <c r="H279" s="54"/>
      <c r="I279" s="54"/>
      <c r="J279" s="3"/>
      <c r="K279" s="3"/>
    </row>
    <row r="280" spans="7:11" s="5" customFormat="1">
      <c r="G280" s="54"/>
      <c r="H280" s="54"/>
      <c r="I280" s="54"/>
      <c r="J280" s="3"/>
      <c r="K280" s="3"/>
    </row>
    <row r="281" spans="7:11" s="5" customFormat="1">
      <c r="G281" s="54"/>
      <c r="H281" s="54"/>
      <c r="I281" s="54"/>
      <c r="J281" s="3"/>
      <c r="K281" s="3"/>
    </row>
    <row r="282" spans="7:11" s="5" customFormat="1">
      <c r="G282" s="54"/>
      <c r="H282" s="54"/>
      <c r="I282" s="54"/>
      <c r="J282" s="3"/>
      <c r="K282" s="3"/>
    </row>
    <row r="283" spans="7:11" s="5" customFormat="1">
      <c r="G283" s="54"/>
      <c r="H283" s="54"/>
      <c r="I283" s="54"/>
      <c r="J283" s="3"/>
      <c r="K283" s="3"/>
    </row>
    <row r="284" spans="7:11" s="5" customFormat="1">
      <c r="G284" s="54"/>
      <c r="H284" s="54"/>
      <c r="I284" s="54"/>
      <c r="J284" s="3"/>
      <c r="K284" s="3"/>
    </row>
    <row r="285" spans="7:11" s="5" customFormat="1">
      <c r="G285" s="54"/>
      <c r="H285" s="54"/>
      <c r="I285" s="54"/>
      <c r="J285" s="3"/>
      <c r="K285" s="3"/>
    </row>
    <row r="286" spans="7:11" s="5" customFormat="1">
      <c r="G286" s="54"/>
      <c r="H286" s="54"/>
      <c r="I286" s="54"/>
      <c r="J286" s="3"/>
      <c r="K286" s="3"/>
    </row>
    <row r="287" spans="7:11" s="5" customFormat="1">
      <c r="G287" s="54"/>
      <c r="H287" s="54"/>
      <c r="I287" s="54"/>
      <c r="J287" s="3"/>
      <c r="K287" s="3"/>
    </row>
    <row r="288" spans="7:11" s="5" customFormat="1">
      <c r="G288" s="54"/>
      <c r="H288" s="54"/>
      <c r="I288" s="54"/>
      <c r="J288" s="3"/>
      <c r="K288" s="3"/>
    </row>
    <row r="289" spans="7:11" s="5" customFormat="1">
      <c r="G289" s="54"/>
      <c r="H289" s="54"/>
      <c r="I289" s="54"/>
      <c r="J289" s="3"/>
      <c r="K289" s="3"/>
    </row>
    <row r="290" spans="7:11" s="5" customFormat="1">
      <c r="G290" s="54"/>
      <c r="H290" s="54"/>
      <c r="I290" s="54"/>
      <c r="J290" s="3"/>
      <c r="K290" s="3"/>
    </row>
    <row r="291" spans="7:11" s="5" customFormat="1">
      <c r="G291" s="54"/>
      <c r="H291" s="54"/>
      <c r="I291" s="54"/>
      <c r="J291" s="3"/>
      <c r="K291" s="3"/>
    </row>
    <row r="292" spans="7:11" s="5" customFormat="1">
      <c r="G292" s="54"/>
      <c r="H292" s="54"/>
      <c r="I292" s="54"/>
      <c r="J292" s="3"/>
      <c r="K292" s="3"/>
    </row>
    <row r="293" spans="7:11" s="5" customFormat="1">
      <c r="G293" s="54"/>
      <c r="H293" s="54"/>
      <c r="I293" s="54"/>
      <c r="J293" s="3"/>
      <c r="K293" s="3"/>
    </row>
    <row r="294" spans="7:11" s="5" customFormat="1">
      <c r="G294" s="54"/>
      <c r="H294" s="54"/>
      <c r="I294" s="54"/>
      <c r="J294" s="3"/>
      <c r="K294" s="3"/>
    </row>
    <row r="295" spans="7:11" s="5" customFormat="1">
      <c r="G295" s="54"/>
      <c r="H295" s="54"/>
      <c r="I295" s="54"/>
      <c r="J295" s="3"/>
      <c r="K295" s="3"/>
    </row>
    <row r="296" spans="7:11" s="5" customFormat="1">
      <c r="G296" s="54"/>
      <c r="H296" s="54"/>
      <c r="I296" s="54"/>
      <c r="J296" s="3"/>
      <c r="K296" s="3"/>
    </row>
    <row r="297" spans="7:11" s="5" customFormat="1">
      <c r="G297" s="54"/>
      <c r="H297" s="54"/>
      <c r="I297" s="54"/>
      <c r="J297" s="3"/>
      <c r="K297" s="3"/>
    </row>
    <row r="298" spans="7:11" s="5" customFormat="1">
      <c r="G298" s="54"/>
      <c r="H298" s="54"/>
      <c r="I298" s="54"/>
      <c r="J298" s="3"/>
      <c r="K298" s="3"/>
    </row>
    <row r="299" spans="7:11" s="5" customFormat="1">
      <c r="G299" s="54"/>
      <c r="H299" s="54"/>
      <c r="I299" s="54"/>
      <c r="J299" s="3"/>
      <c r="K299" s="3"/>
    </row>
    <row r="300" spans="7:11" s="5" customFormat="1">
      <c r="G300" s="54"/>
      <c r="H300" s="54"/>
      <c r="I300" s="54"/>
      <c r="J300" s="3"/>
      <c r="K300" s="3"/>
    </row>
    <row r="301" spans="7:11" s="5" customFormat="1">
      <c r="G301" s="54"/>
      <c r="H301" s="54"/>
      <c r="I301" s="54"/>
      <c r="J301" s="3"/>
      <c r="K301" s="3"/>
    </row>
    <row r="302" spans="7:11" s="5" customFormat="1">
      <c r="G302" s="54"/>
      <c r="H302" s="54"/>
      <c r="I302" s="54"/>
      <c r="J302" s="3"/>
      <c r="K302" s="3"/>
    </row>
    <row r="303" spans="7:11" s="5" customFormat="1">
      <c r="G303" s="54"/>
      <c r="H303" s="54"/>
      <c r="I303" s="54"/>
      <c r="J303" s="3"/>
      <c r="K303" s="3"/>
    </row>
    <row r="304" spans="7:11" s="5" customFormat="1">
      <c r="G304" s="54"/>
      <c r="H304" s="54"/>
      <c r="I304" s="54"/>
      <c r="J304" s="3"/>
      <c r="K304" s="3"/>
    </row>
    <row r="305" spans="7:11" s="5" customFormat="1">
      <c r="G305" s="54"/>
      <c r="H305" s="54"/>
      <c r="I305" s="54"/>
      <c r="J305" s="3"/>
      <c r="K305" s="3"/>
    </row>
    <row r="306" spans="7:11" s="5" customFormat="1">
      <c r="G306" s="54"/>
      <c r="H306" s="54"/>
      <c r="I306" s="54"/>
      <c r="J306" s="3"/>
      <c r="K306" s="3"/>
    </row>
    <row r="307" spans="7:11" s="5" customFormat="1">
      <c r="G307" s="54"/>
      <c r="H307" s="54"/>
      <c r="I307" s="54"/>
      <c r="J307" s="3"/>
      <c r="K307" s="3"/>
    </row>
    <row r="308" spans="7:11" s="5" customFormat="1">
      <c r="G308" s="54"/>
      <c r="H308" s="54"/>
      <c r="I308" s="54"/>
      <c r="J308" s="3"/>
      <c r="K308" s="3"/>
    </row>
    <row r="309" spans="7:11" s="5" customFormat="1">
      <c r="G309" s="54"/>
      <c r="H309" s="54"/>
      <c r="I309" s="54"/>
      <c r="J309" s="3"/>
      <c r="K309" s="3"/>
    </row>
    <row r="310" spans="7:11" s="5" customFormat="1">
      <c r="G310" s="54"/>
      <c r="H310" s="54"/>
      <c r="I310" s="54"/>
      <c r="J310" s="3"/>
      <c r="K310" s="3"/>
    </row>
    <row r="311" spans="7:11" s="5" customFormat="1">
      <c r="G311" s="54"/>
      <c r="H311" s="54"/>
      <c r="I311" s="54"/>
      <c r="J311" s="3"/>
      <c r="K311" s="3"/>
    </row>
    <row r="312" spans="7:11" s="5" customFormat="1">
      <c r="G312" s="54"/>
      <c r="H312" s="54"/>
      <c r="I312" s="54"/>
      <c r="J312" s="3"/>
      <c r="K312" s="3"/>
    </row>
    <row r="313" spans="7:11" s="5" customFormat="1">
      <c r="G313" s="54"/>
      <c r="H313" s="54"/>
      <c r="I313" s="54"/>
      <c r="J313" s="3"/>
      <c r="K313" s="3"/>
    </row>
    <row r="314" spans="7:11" s="5" customFormat="1">
      <c r="G314" s="54"/>
      <c r="H314" s="54"/>
      <c r="I314" s="54"/>
      <c r="J314" s="3"/>
      <c r="K314" s="3"/>
    </row>
    <row r="315" spans="7:11" s="5" customFormat="1">
      <c r="G315" s="54"/>
      <c r="H315" s="54"/>
      <c r="I315" s="54"/>
      <c r="J315" s="3"/>
      <c r="K315" s="3"/>
    </row>
    <row r="316" spans="7:11" s="5" customFormat="1">
      <c r="G316" s="54"/>
      <c r="H316" s="54"/>
      <c r="I316" s="54"/>
      <c r="J316" s="3"/>
      <c r="K316" s="3"/>
    </row>
    <row r="317" spans="7:11" s="5" customFormat="1">
      <c r="G317" s="54"/>
      <c r="H317" s="54"/>
      <c r="I317" s="54"/>
      <c r="J317" s="3"/>
      <c r="K317" s="3"/>
    </row>
    <row r="318" spans="7:11" s="5" customFormat="1">
      <c r="G318" s="54"/>
      <c r="H318" s="54"/>
      <c r="I318" s="54"/>
      <c r="J318" s="3"/>
      <c r="K318" s="3"/>
    </row>
    <row r="319" spans="7:11" s="5" customFormat="1">
      <c r="G319" s="54"/>
      <c r="H319" s="54"/>
      <c r="I319" s="54"/>
      <c r="J319" s="3"/>
      <c r="K319" s="3"/>
    </row>
    <row r="320" spans="7:11" s="5" customFormat="1">
      <c r="G320" s="54"/>
      <c r="H320" s="54"/>
      <c r="I320" s="54"/>
      <c r="J320" s="3"/>
      <c r="K320" s="3"/>
    </row>
    <row r="321" spans="7:11" s="5" customFormat="1">
      <c r="G321" s="54"/>
      <c r="H321" s="54"/>
      <c r="I321" s="54"/>
      <c r="J321" s="3"/>
      <c r="K321" s="3"/>
    </row>
    <row r="322" spans="7:11" s="5" customFormat="1">
      <c r="G322" s="54"/>
      <c r="H322" s="54"/>
      <c r="I322" s="54"/>
      <c r="J322" s="3"/>
      <c r="K322" s="3"/>
    </row>
    <row r="323" spans="7:11" s="5" customFormat="1">
      <c r="G323" s="54"/>
      <c r="H323" s="54"/>
      <c r="I323" s="54"/>
      <c r="J323" s="3"/>
      <c r="K323" s="3"/>
    </row>
    <row r="324" spans="7:11" s="5" customFormat="1">
      <c r="G324" s="54"/>
      <c r="H324" s="54"/>
      <c r="I324" s="54"/>
      <c r="J324" s="3"/>
      <c r="K324" s="3"/>
    </row>
    <row r="325" spans="7:11" s="5" customFormat="1">
      <c r="G325" s="54"/>
      <c r="H325" s="54"/>
      <c r="I325" s="54"/>
      <c r="J325" s="3"/>
      <c r="K325" s="3"/>
    </row>
    <row r="326" spans="7:11" s="5" customFormat="1">
      <c r="G326" s="54"/>
      <c r="H326" s="54"/>
      <c r="I326" s="54"/>
      <c r="J326" s="3"/>
      <c r="K326" s="3"/>
    </row>
    <row r="327" spans="7:11" s="5" customFormat="1">
      <c r="G327" s="54"/>
      <c r="H327" s="54"/>
      <c r="I327" s="54"/>
      <c r="J327" s="3"/>
      <c r="K327" s="3"/>
    </row>
    <row r="328" spans="7:11" s="5" customFormat="1">
      <c r="G328" s="54"/>
      <c r="H328" s="54"/>
      <c r="I328" s="54"/>
      <c r="J328" s="3"/>
      <c r="K328" s="3"/>
    </row>
    <row r="329" spans="7:11" s="5" customFormat="1">
      <c r="G329" s="54"/>
      <c r="H329" s="54"/>
      <c r="I329" s="54"/>
      <c r="J329" s="3"/>
      <c r="K329" s="3"/>
    </row>
    <row r="330" spans="7:11" s="5" customFormat="1">
      <c r="G330" s="54"/>
      <c r="H330" s="54"/>
      <c r="I330" s="54"/>
      <c r="J330" s="3"/>
      <c r="K330" s="3"/>
    </row>
    <row r="331" spans="7:11" s="5" customFormat="1">
      <c r="G331" s="54"/>
      <c r="H331" s="54"/>
      <c r="I331" s="54"/>
      <c r="J331" s="3"/>
      <c r="K331" s="3"/>
    </row>
    <row r="332" spans="7:11" s="5" customFormat="1">
      <c r="G332" s="54"/>
      <c r="H332" s="54"/>
      <c r="I332" s="54"/>
      <c r="J332" s="3"/>
      <c r="K332" s="3"/>
    </row>
    <row r="333" spans="7:11" s="5" customFormat="1">
      <c r="G333" s="54"/>
      <c r="H333" s="54"/>
      <c r="I333" s="54"/>
      <c r="J333" s="3"/>
      <c r="K333" s="3"/>
    </row>
    <row r="334" spans="7:11" s="5" customFormat="1">
      <c r="G334" s="54"/>
      <c r="H334" s="54"/>
      <c r="I334" s="54"/>
      <c r="J334" s="3"/>
      <c r="K334" s="3"/>
    </row>
    <row r="335" spans="7:11" s="5" customFormat="1">
      <c r="G335" s="54"/>
      <c r="H335" s="54"/>
      <c r="I335" s="54"/>
      <c r="J335" s="3"/>
      <c r="K335" s="3"/>
    </row>
    <row r="336" spans="7:11" s="5" customFormat="1">
      <c r="G336" s="54"/>
      <c r="H336" s="54"/>
      <c r="I336" s="54"/>
      <c r="J336" s="3"/>
      <c r="K336" s="3"/>
    </row>
    <row r="337" spans="7:11" s="5" customFormat="1">
      <c r="G337" s="54"/>
      <c r="H337" s="54"/>
      <c r="I337" s="54"/>
      <c r="J337" s="3"/>
      <c r="K337" s="3"/>
    </row>
    <row r="338" spans="7:11" s="5" customFormat="1">
      <c r="G338" s="54"/>
      <c r="H338" s="54"/>
      <c r="I338" s="54"/>
      <c r="J338" s="3"/>
      <c r="K338" s="3"/>
    </row>
    <row r="339" spans="7:11" s="5" customFormat="1">
      <c r="G339" s="54"/>
      <c r="H339" s="54"/>
      <c r="I339" s="54"/>
      <c r="J339" s="3"/>
      <c r="K339" s="3"/>
    </row>
    <row r="340" spans="7:11" s="5" customFormat="1">
      <c r="G340" s="54"/>
      <c r="H340" s="54"/>
      <c r="I340" s="54"/>
      <c r="J340" s="3"/>
      <c r="K340" s="3"/>
    </row>
    <row r="341" spans="7:11" s="5" customFormat="1">
      <c r="G341" s="54"/>
      <c r="H341" s="54"/>
      <c r="I341" s="54"/>
      <c r="J341" s="3"/>
      <c r="K341" s="3"/>
    </row>
    <row r="342" spans="7:11" s="5" customFormat="1">
      <c r="G342" s="54"/>
      <c r="H342" s="54"/>
      <c r="I342" s="54"/>
      <c r="J342" s="3"/>
      <c r="K342" s="3"/>
    </row>
    <row r="343" spans="7:11" s="5" customFormat="1">
      <c r="G343" s="54"/>
      <c r="H343" s="54"/>
      <c r="I343" s="54"/>
      <c r="J343" s="3"/>
      <c r="K343" s="3"/>
    </row>
    <row r="344" spans="7:11" s="5" customFormat="1">
      <c r="G344" s="54"/>
      <c r="H344" s="54"/>
      <c r="I344" s="54"/>
      <c r="J344" s="3"/>
      <c r="K344" s="3"/>
    </row>
    <row r="345" spans="7:11" s="5" customFormat="1">
      <c r="G345" s="54"/>
      <c r="H345" s="54"/>
      <c r="I345" s="54"/>
      <c r="J345" s="3"/>
      <c r="K345" s="3"/>
    </row>
    <row r="346" spans="7:11" s="5" customFormat="1">
      <c r="G346" s="54"/>
      <c r="H346" s="54"/>
      <c r="I346" s="54"/>
      <c r="J346" s="3"/>
      <c r="K346" s="3"/>
    </row>
    <row r="347" spans="7:11" s="5" customFormat="1">
      <c r="G347" s="54"/>
      <c r="H347" s="54"/>
      <c r="I347" s="54"/>
      <c r="J347" s="3"/>
      <c r="K347" s="3"/>
    </row>
    <row r="348" spans="7:11" s="5" customFormat="1">
      <c r="G348" s="54"/>
      <c r="H348" s="54"/>
      <c r="I348" s="54"/>
      <c r="J348" s="3"/>
      <c r="K348" s="3"/>
    </row>
    <row r="349" spans="7:11" s="5" customFormat="1">
      <c r="G349" s="54"/>
      <c r="H349" s="54"/>
      <c r="I349" s="54"/>
      <c r="J349" s="3"/>
      <c r="K349" s="3"/>
    </row>
    <row r="350" spans="7:11" s="5" customFormat="1">
      <c r="G350" s="54"/>
      <c r="H350" s="54"/>
      <c r="I350" s="54"/>
      <c r="J350" s="3"/>
      <c r="K350" s="3"/>
    </row>
    <row r="351" spans="7:11" s="5" customFormat="1">
      <c r="G351" s="54"/>
      <c r="H351" s="54"/>
      <c r="I351" s="54"/>
      <c r="J351" s="3"/>
      <c r="K351" s="3"/>
    </row>
    <row r="352" spans="7:11" s="5" customFormat="1">
      <c r="G352" s="54"/>
      <c r="H352" s="54"/>
      <c r="I352" s="54"/>
      <c r="J352" s="3"/>
      <c r="K352" s="3"/>
    </row>
    <row r="353" spans="7:11" s="5" customFormat="1">
      <c r="G353" s="54"/>
      <c r="H353" s="54"/>
      <c r="I353" s="54"/>
      <c r="J353" s="3"/>
      <c r="K353" s="3"/>
    </row>
    <row r="354" spans="7:11" s="5" customFormat="1">
      <c r="G354" s="54"/>
      <c r="H354" s="54"/>
      <c r="I354" s="54"/>
      <c r="J354" s="3"/>
      <c r="K354" s="3"/>
    </row>
    <row r="355" spans="7:11" s="5" customFormat="1">
      <c r="G355" s="54"/>
      <c r="H355" s="54"/>
      <c r="I355" s="54"/>
      <c r="J355" s="3"/>
      <c r="K355" s="3"/>
    </row>
    <row r="356" spans="7:11" s="5" customFormat="1">
      <c r="G356" s="54"/>
      <c r="H356" s="54"/>
      <c r="I356" s="54"/>
      <c r="J356" s="3"/>
      <c r="K356" s="3"/>
    </row>
    <row r="357" spans="7:11" s="5" customFormat="1">
      <c r="G357" s="54"/>
      <c r="H357" s="54"/>
      <c r="I357" s="54"/>
      <c r="J357" s="3"/>
      <c r="K357" s="3"/>
    </row>
    <row r="358" spans="7:11" s="5" customFormat="1">
      <c r="G358" s="54"/>
      <c r="H358" s="54"/>
      <c r="I358" s="54"/>
      <c r="J358" s="3"/>
      <c r="K358" s="3"/>
    </row>
    <row r="359" spans="7:11" s="5" customFormat="1">
      <c r="G359" s="54"/>
      <c r="H359" s="54"/>
      <c r="I359" s="54"/>
      <c r="J359" s="3"/>
      <c r="K359" s="3"/>
    </row>
    <row r="360" spans="7:11" s="5" customFormat="1">
      <c r="G360" s="54"/>
      <c r="H360" s="54"/>
      <c r="I360" s="54"/>
      <c r="J360" s="3"/>
      <c r="K360" s="3"/>
    </row>
    <row r="361" spans="7:11" s="5" customFormat="1">
      <c r="G361" s="54"/>
      <c r="H361" s="54"/>
      <c r="I361" s="54"/>
      <c r="J361" s="3"/>
      <c r="K361" s="3"/>
    </row>
    <row r="362" spans="7:11" s="5" customFormat="1">
      <c r="G362" s="54"/>
      <c r="H362" s="54"/>
      <c r="I362" s="54"/>
      <c r="J362" s="3"/>
      <c r="K362" s="3"/>
    </row>
    <row r="363" spans="7:11" s="5" customFormat="1">
      <c r="G363" s="54"/>
      <c r="H363" s="54"/>
      <c r="I363" s="54"/>
      <c r="J363" s="3"/>
      <c r="K363" s="3"/>
    </row>
    <row r="364" spans="7:11" s="5" customFormat="1">
      <c r="G364" s="54"/>
      <c r="H364" s="54"/>
      <c r="I364" s="54"/>
      <c r="J364" s="3"/>
      <c r="K364" s="3"/>
    </row>
    <row r="365" spans="7:11" s="5" customFormat="1">
      <c r="G365" s="54"/>
      <c r="H365" s="54"/>
      <c r="I365" s="54"/>
      <c r="J365" s="3"/>
      <c r="K365" s="3"/>
    </row>
    <row r="366" spans="7:11" s="5" customFormat="1">
      <c r="G366" s="54"/>
      <c r="H366" s="54"/>
      <c r="I366" s="54"/>
      <c r="J366" s="3"/>
      <c r="K366" s="3"/>
    </row>
    <row r="367" spans="7:11" s="5" customFormat="1">
      <c r="G367" s="54"/>
      <c r="H367" s="54"/>
      <c r="I367" s="54"/>
      <c r="J367" s="3"/>
      <c r="K367" s="3"/>
    </row>
    <row r="368" spans="7:11" s="5" customFormat="1">
      <c r="G368" s="54"/>
      <c r="H368" s="54"/>
      <c r="I368" s="54"/>
      <c r="J368" s="3"/>
      <c r="K368" s="3"/>
    </row>
    <row r="369" spans="7:11" s="5" customFormat="1">
      <c r="G369" s="54"/>
      <c r="H369" s="54"/>
      <c r="I369" s="54"/>
      <c r="J369" s="3"/>
      <c r="K369" s="3"/>
    </row>
    <row r="370" spans="7:11" s="5" customFormat="1">
      <c r="G370" s="54"/>
      <c r="H370" s="54"/>
      <c r="I370" s="54"/>
      <c r="J370" s="3"/>
      <c r="K370" s="3"/>
    </row>
    <row r="371" spans="7:11" s="5" customFormat="1">
      <c r="G371" s="54"/>
      <c r="H371" s="54"/>
      <c r="I371" s="54"/>
      <c r="J371" s="3"/>
      <c r="K371" s="3"/>
    </row>
    <row r="372" spans="7:11" s="5" customFormat="1">
      <c r="G372" s="54"/>
      <c r="H372" s="54"/>
      <c r="I372" s="54"/>
      <c r="J372" s="3"/>
      <c r="K372" s="3"/>
    </row>
    <row r="373" spans="7:11" s="5" customFormat="1">
      <c r="G373" s="54"/>
      <c r="H373" s="54"/>
      <c r="I373" s="54"/>
      <c r="J373" s="3"/>
      <c r="K373" s="3"/>
    </row>
    <row r="374" spans="7:11" s="5" customFormat="1">
      <c r="G374" s="54"/>
      <c r="H374" s="54"/>
      <c r="I374" s="54"/>
      <c r="J374" s="3"/>
      <c r="K374" s="3"/>
    </row>
    <row r="375" spans="7:11" s="5" customFormat="1">
      <c r="G375" s="54"/>
      <c r="H375" s="54"/>
      <c r="I375" s="54"/>
      <c r="J375" s="3"/>
      <c r="K375" s="3"/>
    </row>
    <row r="376" spans="7:11" s="5" customFormat="1">
      <c r="G376" s="54"/>
      <c r="H376" s="54"/>
      <c r="I376" s="54"/>
      <c r="J376" s="3"/>
      <c r="K376" s="3"/>
    </row>
    <row r="377" spans="7:11" s="5" customFormat="1">
      <c r="G377" s="54"/>
      <c r="H377" s="54"/>
      <c r="I377" s="54"/>
      <c r="J377" s="3"/>
      <c r="K377" s="3"/>
    </row>
    <row r="378" spans="7:11" s="5" customFormat="1">
      <c r="G378" s="54"/>
      <c r="H378" s="54"/>
      <c r="I378" s="54"/>
      <c r="J378" s="3"/>
      <c r="K378" s="3"/>
    </row>
    <row r="379" spans="7:11" s="5" customFormat="1">
      <c r="G379" s="54"/>
      <c r="H379" s="54"/>
      <c r="I379" s="54"/>
      <c r="J379" s="3"/>
      <c r="K379" s="3"/>
    </row>
    <row r="380" spans="7:11" s="5" customFormat="1">
      <c r="G380" s="54"/>
      <c r="H380" s="54"/>
      <c r="I380" s="54"/>
      <c r="J380" s="3"/>
      <c r="K380" s="3"/>
    </row>
    <row r="381" spans="7:11" s="5" customFormat="1">
      <c r="G381" s="54"/>
      <c r="H381" s="54"/>
      <c r="I381" s="54"/>
      <c r="J381" s="3"/>
      <c r="K381" s="3"/>
    </row>
    <row r="382" spans="7:11" s="5" customFormat="1">
      <c r="G382" s="54"/>
      <c r="H382" s="54"/>
      <c r="I382" s="54"/>
      <c r="J382" s="3"/>
      <c r="K382" s="3"/>
    </row>
    <row r="383" spans="7:11" s="5" customFormat="1">
      <c r="G383" s="54"/>
      <c r="H383" s="54"/>
      <c r="I383" s="54"/>
      <c r="J383" s="3"/>
      <c r="K383" s="3"/>
    </row>
    <row r="384" spans="7:11" s="5" customFormat="1">
      <c r="G384" s="54"/>
      <c r="H384" s="54"/>
      <c r="I384" s="54"/>
      <c r="J384" s="3"/>
      <c r="K384" s="3"/>
    </row>
    <row r="385" spans="7:11" s="5" customFormat="1">
      <c r="G385" s="54"/>
      <c r="H385" s="54"/>
      <c r="I385" s="54"/>
      <c r="J385" s="3"/>
      <c r="K385" s="3"/>
    </row>
    <row r="386" spans="7:11" s="5" customFormat="1">
      <c r="G386" s="54"/>
      <c r="H386" s="54"/>
      <c r="I386" s="54"/>
      <c r="J386" s="3"/>
      <c r="K386" s="3"/>
    </row>
    <row r="387" spans="7:11" s="5" customFormat="1">
      <c r="G387" s="54"/>
      <c r="H387" s="54"/>
      <c r="I387" s="54"/>
      <c r="J387" s="3"/>
      <c r="K387" s="3"/>
    </row>
    <row r="388" spans="7:11" s="5" customFormat="1">
      <c r="G388" s="54"/>
      <c r="H388" s="54"/>
      <c r="I388" s="54"/>
      <c r="J388" s="3"/>
      <c r="K388" s="3"/>
    </row>
    <row r="389" spans="7:11" s="5" customFormat="1">
      <c r="G389" s="54"/>
      <c r="H389" s="54"/>
      <c r="I389" s="54"/>
      <c r="J389" s="3"/>
      <c r="K389" s="3"/>
    </row>
    <row r="390" spans="7:11" s="5" customFormat="1">
      <c r="G390" s="54"/>
      <c r="H390" s="54"/>
      <c r="I390" s="54"/>
      <c r="J390" s="3"/>
      <c r="K390" s="3"/>
    </row>
    <row r="391" spans="7:11" s="5" customFormat="1">
      <c r="G391" s="54"/>
      <c r="H391" s="54"/>
      <c r="I391" s="54"/>
      <c r="J391" s="3"/>
      <c r="K391" s="3"/>
    </row>
    <row r="392" spans="7:11" s="5" customFormat="1">
      <c r="G392" s="54"/>
      <c r="H392" s="54"/>
      <c r="I392" s="54"/>
      <c r="J392" s="3"/>
      <c r="K392" s="3"/>
    </row>
    <row r="393" spans="7:11" s="5" customFormat="1">
      <c r="G393" s="54"/>
      <c r="H393" s="54"/>
      <c r="I393" s="54"/>
      <c r="J393" s="3"/>
      <c r="K393" s="3"/>
    </row>
    <row r="394" spans="7:11" s="5" customFormat="1">
      <c r="G394" s="54"/>
      <c r="H394" s="54"/>
      <c r="I394" s="54"/>
      <c r="J394" s="3"/>
      <c r="K394" s="3"/>
    </row>
    <row r="395" spans="7:11" s="5" customFormat="1">
      <c r="G395" s="54"/>
      <c r="H395" s="54"/>
      <c r="I395" s="54"/>
      <c r="J395" s="3"/>
      <c r="K395" s="3"/>
    </row>
    <row r="396" spans="7:11" s="5" customFormat="1">
      <c r="G396" s="54"/>
      <c r="H396" s="54"/>
      <c r="I396" s="54"/>
      <c r="J396" s="3"/>
      <c r="K396" s="3"/>
    </row>
    <row r="397" spans="7:11" s="5" customFormat="1">
      <c r="G397" s="54"/>
      <c r="H397" s="54"/>
      <c r="I397" s="54"/>
      <c r="J397" s="3"/>
      <c r="K397" s="3"/>
    </row>
    <row r="398" spans="7:11" s="5" customFormat="1">
      <c r="G398" s="54"/>
      <c r="H398" s="54"/>
      <c r="I398" s="54"/>
      <c r="J398" s="3"/>
      <c r="K398" s="3"/>
    </row>
    <row r="399" spans="7:11" s="5" customFormat="1">
      <c r="G399" s="54"/>
      <c r="H399" s="54"/>
      <c r="I399" s="54"/>
      <c r="J399" s="3"/>
      <c r="K399" s="3"/>
    </row>
    <row r="400" spans="7:11" s="5" customFormat="1">
      <c r="G400" s="54"/>
      <c r="H400" s="54"/>
      <c r="I400" s="54"/>
      <c r="J400" s="3"/>
      <c r="K400" s="3"/>
    </row>
    <row r="401" spans="7:11" s="5" customFormat="1">
      <c r="G401" s="54"/>
      <c r="H401" s="54"/>
      <c r="I401" s="54"/>
      <c r="J401" s="3"/>
      <c r="K401" s="3"/>
    </row>
    <row r="402" spans="7:11" s="5" customFormat="1">
      <c r="G402" s="54"/>
      <c r="H402" s="54"/>
      <c r="I402" s="54"/>
      <c r="J402" s="3"/>
      <c r="K402" s="3"/>
    </row>
    <row r="403" spans="7:11" s="5" customFormat="1">
      <c r="G403" s="54"/>
      <c r="H403" s="54"/>
      <c r="I403" s="54"/>
      <c r="J403" s="3"/>
      <c r="K403" s="3"/>
    </row>
    <row r="404" spans="7:11" s="5" customFormat="1">
      <c r="G404" s="54"/>
      <c r="H404" s="54"/>
      <c r="I404" s="54"/>
      <c r="J404" s="3"/>
      <c r="K404" s="3"/>
    </row>
    <row r="405" spans="7:11" s="5" customFormat="1">
      <c r="G405" s="54"/>
      <c r="H405" s="54"/>
      <c r="I405" s="54"/>
      <c r="J405" s="3"/>
      <c r="K405" s="3"/>
    </row>
    <row r="406" spans="7:11" s="5" customFormat="1">
      <c r="G406" s="54"/>
      <c r="H406" s="54"/>
      <c r="I406" s="54"/>
      <c r="J406" s="3"/>
      <c r="K406" s="3"/>
    </row>
    <row r="407" spans="7:11" s="5" customFormat="1">
      <c r="G407" s="54"/>
      <c r="H407" s="54"/>
      <c r="I407" s="54"/>
      <c r="J407" s="3"/>
      <c r="K407" s="3"/>
    </row>
    <row r="408" spans="7:11" s="5" customFormat="1">
      <c r="G408" s="54"/>
      <c r="H408" s="54"/>
      <c r="I408" s="54"/>
      <c r="J408" s="3"/>
      <c r="K408" s="3"/>
    </row>
    <row r="409" spans="7:11" s="5" customFormat="1">
      <c r="G409" s="54"/>
      <c r="H409" s="54"/>
      <c r="I409" s="54"/>
      <c r="J409" s="3"/>
      <c r="K409" s="3"/>
    </row>
    <row r="410" spans="7:11" s="5" customFormat="1">
      <c r="G410" s="54"/>
      <c r="H410" s="54"/>
      <c r="I410" s="54"/>
      <c r="J410" s="3"/>
      <c r="K410" s="3"/>
    </row>
    <row r="411" spans="7:11" s="5" customFormat="1">
      <c r="G411" s="54"/>
      <c r="H411" s="54"/>
      <c r="I411" s="54"/>
      <c r="J411" s="3"/>
      <c r="K411" s="3"/>
    </row>
    <row r="412" spans="7:11" s="5" customFormat="1">
      <c r="G412" s="54"/>
      <c r="H412" s="54"/>
      <c r="I412" s="54"/>
      <c r="J412" s="3"/>
      <c r="K412" s="3"/>
    </row>
    <row r="413" spans="7:11" s="5" customFormat="1">
      <c r="G413" s="54"/>
      <c r="H413" s="54"/>
      <c r="I413" s="54"/>
      <c r="J413" s="3"/>
      <c r="K413" s="3"/>
    </row>
    <row r="414" spans="7:11" s="5" customFormat="1">
      <c r="G414" s="54"/>
      <c r="H414" s="54"/>
      <c r="I414" s="54"/>
      <c r="J414" s="3"/>
      <c r="K414" s="3"/>
    </row>
    <row r="415" spans="7:11" s="5" customFormat="1">
      <c r="G415" s="54"/>
      <c r="H415" s="54"/>
      <c r="I415" s="54"/>
      <c r="J415" s="3"/>
      <c r="K415" s="3"/>
    </row>
    <row r="416" spans="7:11" s="5" customFormat="1">
      <c r="G416" s="54"/>
      <c r="H416" s="54"/>
      <c r="I416" s="54"/>
      <c r="J416" s="3"/>
      <c r="K416" s="3"/>
    </row>
    <row r="417" spans="7:11" s="5" customFormat="1">
      <c r="G417" s="54"/>
      <c r="H417" s="54"/>
      <c r="I417" s="54"/>
      <c r="J417" s="3"/>
      <c r="K417" s="3"/>
    </row>
    <row r="418" spans="7:11" s="5" customFormat="1">
      <c r="G418" s="54"/>
      <c r="H418" s="54"/>
      <c r="I418" s="54"/>
      <c r="J418" s="3"/>
      <c r="K418" s="3"/>
    </row>
    <row r="419" spans="7:11" s="5" customFormat="1">
      <c r="G419" s="54"/>
      <c r="H419" s="54"/>
      <c r="I419" s="54"/>
      <c r="J419" s="3"/>
      <c r="K419" s="3"/>
    </row>
    <row r="420" spans="7:11" s="5" customFormat="1">
      <c r="G420" s="54"/>
      <c r="H420" s="54"/>
      <c r="I420" s="54"/>
      <c r="J420" s="3"/>
      <c r="K420" s="3"/>
    </row>
    <row r="421" spans="7:11" s="5" customFormat="1">
      <c r="G421" s="54"/>
      <c r="H421" s="54"/>
      <c r="I421" s="54"/>
      <c r="J421" s="3"/>
      <c r="K421" s="3"/>
    </row>
    <row r="422" spans="7:11" s="5" customFormat="1">
      <c r="G422" s="54"/>
      <c r="H422" s="54"/>
      <c r="I422" s="54"/>
      <c r="J422" s="3"/>
      <c r="K422" s="3"/>
    </row>
    <row r="423" spans="7:11" s="5" customFormat="1">
      <c r="G423" s="54"/>
      <c r="H423" s="54"/>
      <c r="I423" s="54"/>
      <c r="J423" s="3"/>
      <c r="K423" s="3"/>
    </row>
    <row r="424" spans="7:11" s="5" customFormat="1">
      <c r="G424" s="54"/>
      <c r="H424" s="54"/>
      <c r="I424" s="54"/>
      <c r="J424" s="3"/>
      <c r="K424" s="3"/>
    </row>
    <row r="425" spans="7:11" s="5" customFormat="1">
      <c r="G425" s="54"/>
      <c r="H425" s="54"/>
      <c r="I425" s="54"/>
      <c r="J425" s="3"/>
      <c r="K425" s="3"/>
    </row>
    <row r="426" spans="7:11" s="5" customFormat="1">
      <c r="G426" s="54"/>
      <c r="H426" s="54"/>
      <c r="I426" s="54"/>
      <c r="J426" s="3"/>
      <c r="K426" s="3"/>
    </row>
    <row r="427" spans="7:11" s="5" customFormat="1">
      <c r="G427" s="54"/>
      <c r="H427" s="54"/>
      <c r="I427" s="54"/>
      <c r="J427" s="3"/>
      <c r="K427" s="3"/>
    </row>
    <row r="428" spans="7:11" s="5" customFormat="1">
      <c r="G428" s="54"/>
      <c r="H428" s="54"/>
      <c r="I428" s="54"/>
      <c r="J428" s="3"/>
      <c r="K428" s="3"/>
    </row>
    <row r="429" spans="7:11" s="5" customFormat="1">
      <c r="G429" s="54"/>
      <c r="H429" s="54"/>
      <c r="I429" s="54"/>
      <c r="J429" s="3"/>
      <c r="K429" s="3"/>
    </row>
    <row r="430" spans="7:11" s="5" customFormat="1">
      <c r="G430" s="54"/>
      <c r="H430" s="54"/>
      <c r="I430" s="54"/>
      <c r="J430" s="3"/>
      <c r="K430" s="3"/>
    </row>
    <row r="431" spans="7:11" s="5" customFormat="1">
      <c r="G431" s="54"/>
      <c r="H431" s="54"/>
      <c r="I431" s="54"/>
      <c r="J431" s="3"/>
      <c r="K431" s="3"/>
    </row>
    <row r="432" spans="7:11" s="5" customFormat="1">
      <c r="G432" s="54"/>
      <c r="H432" s="54"/>
      <c r="I432" s="54"/>
      <c r="J432" s="3"/>
      <c r="K432" s="3"/>
    </row>
    <row r="433" spans="7:11" s="5" customFormat="1">
      <c r="G433" s="54"/>
      <c r="H433" s="54"/>
      <c r="I433" s="54"/>
      <c r="J433" s="3"/>
      <c r="K433" s="3"/>
    </row>
    <row r="434" spans="7:11" s="5" customFormat="1">
      <c r="G434" s="54"/>
      <c r="H434" s="54"/>
      <c r="I434" s="54"/>
      <c r="J434" s="3"/>
      <c r="K434" s="3"/>
    </row>
    <row r="435" spans="7:11" s="5" customFormat="1">
      <c r="G435" s="54"/>
      <c r="H435" s="54"/>
      <c r="I435" s="54"/>
      <c r="J435" s="3"/>
      <c r="K435" s="3"/>
    </row>
    <row r="436" spans="7:11" s="5" customFormat="1">
      <c r="G436" s="54"/>
      <c r="H436" s="54"/>
      <c r="I436" s="54"/>
      <c r="J436" s="3"/>
      <c r="K436" s="3"/>
    </row>
    <row r="437" spans="7:11" s="5" customFormat="1">
      <c r="G437" s="54"/>
      <c r="H437" s="54"/>
      <c r="I437" s="54"/>
      <c r="J437" s="3"/>
      <c r="K437" s="3"/>
    </row>
    <row r="438" spans="7:11" s="5" customFormat="1">
      <c r="G438" s="54"/>
      <c r="H438" s="54"/>
      <c r="I438" s="54"/>
      <c r="J438" s="3"/>
      <c r="K438" s="3"/>
    </row>
    <row r="439" spans="7:11" s="5" customFormat="1">
      <c r="G439" s="54"/>
      <c r="H439" s="54"/>
      <c r="I439" s="54"/>
      <c r="J439" s="3"/>
      <c r="K439" s="3"/>
    </row>
    <row r="440" spans="7:11" s="5" customFormat="1">
      <c r="G440" s="54"/>
      <c r="H440" s="54"/>
      <c r="I440" s="54"/>
      <c r="J440" s="3"/>
      <c r="K440" s="3"/>
    </row>
    <row r="441" spans="7:11" s="5" customFormat="1">
      <c r="G441" s="54"/>
      <c r="H441" s="54"/>
      <c r="I441" s="54"/>
      <c r="J441" s="3"/>
      <c r="K441" s="3"/>
    </row>
    <row r="442" spans="7:11" s="5" customFormat="1">
      <c r="G442" s="54"/>
      <c r="H442" s="54"/>
      <c r="I442" s="54"/>
      <c r="J442" s="3"/>
      <c r="K442" s="3"/>
    </row>
    <row r="443" spans="7:11" s="5" customFormat="1">
      <c r="G443" s="54"/>
      <c r="H443" s="54"/>
      <c r="I443" s="54"/>
      <c r="J443" s="3"/>
      <c r="K443" s="3"/>
    </row>
    <row r="444" spans="7:11" s="5" customFormat="1">
      <c r="G444" s="54"/>
      <c r="H444" s="54"/>
      <c r="I444" s="54"/>
      <c r="J444" s="3"/>
      <c r="K444" s="3"/>
    </row>
    <row r="445" spans="7:11" s="5" customFormat="1">
      <c r="G445" s="54"/>
      <c r="H445" s="54"/>
      <c r="I445" s="54"/>
      <c r="J445" s="3"/>
      <c r="K445" s="3"/>
    </row>
    <row r="446" spans="7:11" s="5" customFormat="1">
      <c r="G446" s="54"/>
      <c r="H446" s="54"/>
      <c r="I446" s="54"/>
      <c r="J446" s="3"/>
      <c r="K446" s="3"/>
    </row>
    <row r="447" spans="7:11" s="5" customFormat="1">
      <c r="G447" s="54"/>
      <c r="H447" s="54"/>
      <c r="I447" s="54"/>
      <c r="J447" s="3"/>
      <c r="K447" s="3"/>
    </row>
    <row r="448" spans="7:11" s="5" customFormat="1">
      <c r="G448" s="54"/>
      <c r="H448" s="54"/>
      <c r="I448" s="54"/>
      <c r="J448" s="3"/>
      <c r="K448" s="3"/>
    </row>
    <row r="449" spans="7:11" s="5" customFormat="1">
      <c r="G449" s="54"/>
      <c r="H449" s="54"/>
      <c r="I449" s="54"/>
      <c r="J449" s="3"/>
      <c r="K449" s="3"/>
    </row>
    <row r="450" spans="7:11" s="5" customFormat="1">
      <c r="G450" s="54"/>
      <c r="H450" s="54"/>
      <c r="I450" s="54"/>
      <c r="J450" s="3"/>
      <c r="K450" s="3"/>
    </row>
    <row r="451" spans="7:11" s="5" customFormat="1">
      <c r="G451" s="54"/>
      <c r="H451" s="54"/>
      <c r="I451" s="54"/>
      <c r="J451" s="3"/>
      <c r="K451" s="3"/>
    </row>
    <row r="452" spans="7:11" s="5" customFormat="1">
      <c r="G452" s="54"/>
      <c r="H452" s="54"/>
      <c r="I452" s="54"/>
      <c r="J452" s="3"/>
      <c r="K452" s="3"/>
    </row>
    <row r="453" spans="7:11" s="5" customFormat="1">
      <c r="G453" s="54"/>
      <c r="H453" s="54"/>
      <c r="I453" s="54"/>
      <c r="J453" s="3"/>
      <c r="K453" s="3"/>
    </row>
    <row r="454" spans="7:11" s="5" customFormat="1">
      <c r="G454" s="54"/>
      <c r="H454" s="54"/>
      <c r="I454" s="54"/>
      <c r="J454" s="3"/>
      <c r="K454" s="3"/>
    </row>
    <row r="455" spans="7:11" s="5" customFormat="1">
      <c r="G455" s="54"/>
      <c r="H455" s="54"/>
      <c r="I455" s="54"/>
      <c r="J455" s="3"/>
      <c r="K455" s="3"/>
    </row>
    <row r="456" spans="7:11" s="5" customFormat="1">
      <c r="G456" s="54"/>
      <c r="H456" s="54"/>
      <c r="I456" s="54"/>
      <c r="J456" s="3"/>
      <c r="K456" s="3"/>
    </row>
    <row r="457" spans="7:11" s="5" customFormat="1">
      <c r="G457" s="54"/>
      <c r="H457" s="54"/>
      <c r="I457" s="54"/>
      <c r="J457" s="3"/>
      <c r="K457" s="3"/>
    </row>
    <row r="458" spans="7:11" s="5" customFormat="1">
      <c r="G458" s="54"/>
      <c r="H458" s="54"/>
      <c r="I458" s="54"/>
      <c r="J458" s="3"/>
      <c r="K458" s="3"/>
    </row>
    <row r="459" spans="7:11" s="5" customFormat="1">
      <c r="G459" s="54"/>
      <c r="H459" s="54"/>
      <c r="I459" s="54"/>
      <c r="J459" s="3"/>
      <c r="K459" s="3"/>
    </row>
    <row r="460" spans="7:11" s="5" customFormat="1">
      <c r="G460" s="54"/>
      <c r="H460" s="54"/>
      <c r="I460" s="54"/>
      <c r="J460" s="3"/>
      <c r="K460" s="3"/>
    </row>
    <row r="461" spans="7:11" s="5" customFormat="1">
      <c r="G461" s="54"/>
      <c r="H461" s="54"/>
      <c r="I461" s="54"/>
      <c r="J461" s="3"/>
      <c r="K461" s="3"/>
    </row>
    <row r="462" spans="7:11" s="5" customFormat="1">
      <c r="G462" s="54"/>
      <c r="H462" s="54"/>
      <c r="I462" s="54"/>
      <c r="J462" s="3"/>
      <c r="K462" s="3"/>
    </row>
    <row r="463" spans="7:11" s="5" customFormat="1">
      <c r="G463" s="54"/>
      <c r="H463" s="54"/>
      <c r="I463" s="54"/>
      <c r="J463" s="3"/>
      <c r="K463" s="3"/>
    </row>
    <row r="464" spans="7:11" s="5" customFormat="1">
      <c r="G464" s="54"/>
      <c r="H464" s="54"/>
      <c r="I464" s="54"/>
      <c r="J464" s="3"/>
      <c r="K464" s="3"/>
    </row>
    <row r="465" spans="7:11" s="5" customFormat="1">
      <c r="G465" s="54"/>
      <c r="H465" s="54"/>
      <c r="I465" s="54"/>
      <c r="J465" s="3"/>
      <c r="K465" s="3"/>
    </row>
    <row r="466" spans="7:11" s="5" customFormat="1">
      <c r="G466" s="54"/>
      <c r="H466" s="54"/>
      <c r="I466" s="54"/>
      <c r="J466" s="3"/>
      <c r="K466" s="3"/>
    </row>
    <row r="467" spans="7:11" s="5" customFormat="1">
      <c r="G467" s="54"/>
      <c r="H467" s="54"/>
      <c r="I467" s="54"/>
      <c r="J467" s="3"/>
      <c r="K467" s="3"/>
    </row>
    <row r="468" spans="7:11" s="5" customFormat="1">
      <c r="G468" s="54"/>
      <c r="H468" s="54"/>
      <c r="I468" s="54"/>
      <c r="J468" s="3"/>
      <c r="K468" s="3"/>
    </row>
    <row r="469" spans="7:11" s="5" customFormat="1">
      <c r="G469" s="54"/>
      <c r="H469" s="54"/>
      <c r="I469" s="54"/>
      <c r="J469" s="3"/>
      <c r="K469" s="3"/>
    </row>
    <row r="470" spans="7:11" s="5" customFormat="1">
      <c r="G470" s="54"/>
      <c r="H470" s="54"/>
      <c r="I470" s="54"/>
      <c r="J470" s="3"/>
      <c r="K470" s="3"/>
    </row>
    <row r="471" spans="7:11" s="5" customFormat="1">
      <c r="G471" s="54"/>
      <c r="H471" s="54"/>
      <c r="I471" s="54"/>
      <c r="J471" s="3"/>
      <c r="K471" s="3"/>
    </row>
    <row r="472" spans="7:11" s="5" customFormat="1">
      <c r="G472" s="54"/>
      <c r="H472" s="54"/>
      <c r="I472" s="54"/>
      <c r="J472" s="3"/>
      <c r="K472" s="3"/>
    </row>
    <row r="473" spans="7:11" s="5" customFormat="1">
      <c r="G473" s="54"/>
      <c r="H473" s="54"/>
      <c r="I473" s="54"/>
      <c r="J473" s="3"/>
      <c r="K473" s="3"/>
    </row>
    <row r="474" spans="7:11" s="5" customFormat="1">
      <c r="G474" s="54"/>
      <c r="H474" s="54"/>
      <c r="I474" s="54"/>
      <c r="J474" s="3"/>
      <c r="K474" s="3"/>
    </row>
    <row r="475" spans="7:11" s="5" customFormat="1">
      <c r="G475" s="54"/>
      <c r="H475" s="54"/>
      <c r="I475" s="54"/>
      <c r="J475" s="3"/>
      <c r="K475" s="3"/>
    </row>
    <row r="476" spans="7:11" s="5" customFormat="1">
      <c r="G476" s="54"/>
      <c r="H476" s="54"/>
      <c r="I476" s="54"/>
      <c r="J476" s="3"/>
      <c r="K476" s="3"/>
    </row>
    <row r="477" spans="7:11" s="5" customFormat="1">
      <c r="G477" s="54"/>
      <c r="H477" s="54"/>
      <c r="I477" s="54"/>
      <c r="J477" s="3"/>
      <c r="K477" s="3"/>
    </row>
    <row r="478" spans="7:11" s="5" customFormat="1">
      <c r="G478" s="54"/>
      <c r="H478" s="54"/>
      <c r="I478" s="54"/>
      <c r="J478" s="3"/>
      <c r="K478" s="3"/>
    </row>
    <row r="479" spans="7:11" s="5" customFormat="1">
      <c r="G479" s="54"/>
      <c r="H479" s="54"/>
      <c r="I479" s="54"/>
      <c r="J479" s="3"/>
      <c r="K479" s="3"/>
    </row>
    <row r="480" spans="7:11" s="5" customFormat="1">
      <c r="G480" s="54"/>
      <c r="H480" s="54"/>
      <c r="I480" s="54"/>
      <c r="J480" s="3"/>
      <c r="K480" s="3"/>
    </row>
    <row r="481" spans="7:11" s="5" customFormat="1">
      <c r="G481" s="54"/>
      <c r="H481" s="54"/>
      <c r="I481" s="54"/>
      <c r="J481" s="3"/>
      <c r="K481" s="3"/>
    </row>
    <row r="482" spans="7:11" s="5" customFormat="1">
      <c r="G482" s="54"/>
      <c r="H482" s="54"/>
      <c r="I482" s="54"/>
      <c r="J482" s="3"/>
      <c r="K482" s="3"/>
    </row>
    <row r="483" spans="7:11" s="5" customFormat="1">
      <c r="G483" s="54"/>
      <c r="H483" s="54"/>
      <c r="I483" s="54"/>
      <c r="J483" s="3"/>
      <c r="K483" s="3"/>
    </row>
    <row r="484" spans="7:11" s="5" customFormat="1">
      <c r="G484" s="54"/>
      <c r="H484" s="54"/>
      <c r="I484" s="54"/>
      <c r="J484" s="3"/>
      <c r="K484" s="3"/>
    </row>
    <row r="485" spans="7:11" s="5" customFormat="1">
      <c r="G485" s="54"/>
      <c r="H485" s="54"/>
      <c r="I485" s="54"/>
      <c r="J485" s="3"/>
      <c r="K485" s="3"/>
    </row>
    <row r="486" spans="7:11" s="5" customFormat="1">
      <c r="G486" s="54"/>
      <c r="H486" s="54"/>
      <c r="I486" s="54"/>
      <c r="J486" s="3"/>
      <c r="K486" s="3"/>
    </row>
    <row r="487" spans="7:11" s="5" customFormat="1">
      <c r="G487" s="54"/>
      <c r="H487" s="54"/>
      <c r="I487" s="54"/>
      <c r="J487" s="3"/>
      <c r="K487" s="3"/>
    </row>
    <row r="488" spans="7:11" s="5" customFormat="1">
      <c r="G488" s="54"/>
      <c r="H488" s="54"/>
      <c r="I488" s="54"/>
      <c r="J488" s="3"/>
      <c r="K488" s="3"/>
    </row>
    <row r="489" spans="7:11" s="5" customFormat="1">
      <c r="G489" s="54"/>
      <c r="H489" s="54"/>
      <c r="I489" s="54"/>
      <c r="J489" s="3"/>
      <c r="K489" s="3"/>
    </row>
    <row r="490" spans="7:11" s="5" customFormat="1">
      <c r="G490" s="54"/>
      <c r="H490" s="54"/>
      <c r="I490" s="54"/>
      <c r="J490" s="3"/>
      <c r="K490" s="3"/>
    </row>
    <row r="491" spans="7:11" s="5" customFormat="1">
      <c r="G491" s="54"/>
      <c r="H491" s="54"/>
      <c r="I491" s="54"/>
      <c r="J491" s="3"/>
      <c r="K491" s="3"/>
    </row>
    <row r="492" spans="7:11" s="5" customFormat="1">
      <c r="G492" s="54"/>
      <c r="H492" s="54"/>
      <c r="I492" s="54"/>
      <c r="J492" s="3"/>
      <c r="K492" s="3"/>
    </row>
    <row r="493" spans="7:11" s="5" customFormat="1">
      <c r="G493" s="54"/>
      <c r="H493" s="54"/>
      <c r="I493" s="54"/>
      <c r="J493" s="3"/>
      <c r="K493" s="3"/>
    </row>
    <row r="494" spans="7:11" s="5" customFormat="1">
      <c r="G494" s="54"/>
      <c r="H494" s="54"/>
      <c r="I494" s="54"/>
      <c r="J494" s="3"/>
      <c r="K494" s="3"/>
    </row>
    <row r="495" spans="7:11" s="5" customFormat="1">
      <c r="G495" s="54"/>
      <c r="H495" s="54"/>
      <c r="I495" s="54"/>
      <c r="J495" s="3"/>
      <c r="K495" s="3"/>
    </row>
    <row r="496" spans="7:11" s="5" customFormat="1">
      <c r="G496" s="54"/>
      <c r="H496" s="54"/>
      <c r="I496" s="54"/>
      <c r="J496" s="3"/>
      <c r="K496" s="3"/>
    </row>
    <row r="497" spans="7:11" s="5" customFormat="1">
      <c r="G497" s="54"/>
      <c r="H497" s="54"/>
      <c r="I497" s="54"/>
      <c r="J497" s="3"/>
      <c r="K497" s="3"/>
    </row>
    <row r="498" spans="7:11" s="5" customFormat="1">
      <c r="G498" s="54"/>
      <c r="H498" s="54"/>
      <c r="I498" s="54"/>
      <c r="J498" s="3"/>
      <c r="K498" s="3"/>
    </row>
    <row r="499" spans="7:11" s="5" customFormat="1">
      <c r="G499" s="54"/>
      <c r="H499" s="54"/>
      <c r="I499" s="54"/>
      <c r="J499" s="3"/>
      <c r="K499" s="3"/>
    </row>
    <row r="500" spans="7:11" s="5" customFormat="1">
      <c r="G500" s="54"/>
      <c r="H500" s="54"/>
      <c r="I500" s="54"/>
      <c r="J500" s="3"/>
      <c r="K500" s="3"/>
    </row>
    <row r="501" spans="7:11" s="5" customFormat="1">
      <c r="G501" s="54"/>
      <c r="H501" s="54"/>
      <c r="I501" s="54"/>
      <c r="J501" s="3"/>
      <c r="K501" s="3"/>
    </row>
    <row r="502" spans="7:11" s="5" customFormat="1">
      <c r="G502" s="54"/>
      <c r="H502" s="54"/>
      <c r="I502" s="54"/>
      <c r="J502" s="3"/>
      <c r="K502" s="3"/>
    </row>
    <row r="503" spans="7:11" s="5" customFormat="1">
      <c r="G503" s="54"/>
      <c r="H503" s="54"/>
      <c r="I503" s="54"/>
      <c r="J503" s="3"/>
      <c r="K503" s="3"/>
    </row>
    <row r="504" spans="7:11" s="5" customFormat="1">
      <c r="G504" s="54"/>
      <c r="H504" s="54"/>
      <c r="I504" s="54"/>
      <c r="J504" s="3"/>
      <c r="K504" s="3"/>
    </row>
    <row r="505" spans="7:11" s="5" customFormat="1">
      <c r="G505" s="54"/>
      <c r="H505" s="54"/>
      <c r="I505" s="54"/>
      <c r="J505" s="3"/>
      <c r="K505" s="3"/>
    </row>
    <row r="506" spans="7:11" s="5" customFormat="1">
      <c r="G506" s="54"/>
      <c r="H506" s="54"/>
      <c r="I506" s="54"/>
      <c r="J506" s="3"/>
      <c r="K506" s="3"/>
    </row>
    <row r="507" spans="7:11" s="5" customFormat="1">
      <c r="G507" s="54"/>
      <c r="H507" s="54"/>
      <c r="I507" s="54"/>
      <c r="J507" s="3"/>
      <c r="K507" s="3"/>
    </row>
    <row r="508" spans="7:11" s="5" customFormat="1">
      <c r="G508" s="54"/>
      <c r="H508" s="54"/>
      <c r="I508" s="54"/>
      <c r="J508" s="3"/>
      <c r="K508" s="3"/>
    </row>
    <row r="509" spans="7:11" s="5" customFormat="1">
      <c r="G509" s="54"/>
      <c r="H509" s="54"/>
      <c r="I509" s="54"/>
      <c r="J509" s="3"/>
      <c r="K509" s="3"/>
    </row>
    <row r="510" spans="7:11" s="5" customFormat="1">
      <c r="G510" s="54"/>
      <c r="H510" s="54"/>
      <c r="I510" s="54"/>
      <c r="J510" s="3"/>
      <c r="K510" s="3"/>
    </row>
    <row r="511" spans="7:11" s="5" customFormat="1">
      <c r="G511" s="54"/>
      <c r="H511" s="54"/>
      <c r="I511" s="54"/>
      <c r="J511" s="3"/>
      <c r="K511" s="3"/>
    </row>
    <row r="512" spans="7:11" s="5" customFormat="1">
      <c r="G512" s="54"/>
      <c r="H512" s="54"/>
      <c r="I512" s="54"/>
      <c r="J512" s="3"/>
      <c r="K512" s="3"/>
    </row>
    <row r="513" spans="7:11" s="5" customFormat="1">
      <c r="G513" s="54"/>
      <c r="H513" s="54"/>
      <c r="I513" s="54"/>
      <c r="J513" s="3"/>
      <c r="K513" s="3"/>
    </row>
    <row r="514" spans="7:11" s="5" customFormat="1">
      <c r="G514" s="54"/>
      <c r="H514" s="54"/>
      <c r="I514" s="54"/>
      <c r="J514" s="3"/>
      <c r="K514" s="3"/>
    </row>
    <row r="515" spans="7:11" s="5" customFormat="1">
      <c r="G515" s="54"/>
      <c r="H515" s="54"/>
      <c r="I515" s="54"/>
      <c r="J515" s="3"/>
      <c r="K515" s="3"/>
    </row>
    <row r="516" spans="7:11" s="5" customFormat="1">
      <c r="G516" s="54"/>
      <c r="H516" s="54"/>
      <c r="I516" s="54"/>
      <c r="J516" s="3"/>
      <c r="K516" s="3"/>
    </row>
    <row r="517" spans="7:11" s="5" customFormat="1">
      <c r="G517" s="54"/>
      <c r="H517" s="54"/>
      <c r="I517" s="54"/>
      <c r="J517" s="3"/>
      <c r="K517" s="3"/>
    </row>
    <row r="518" spans="7:11" s="5" customFormat="1">
      <c r="G518" s="54"/>
      <c r="H518" s="54"/>
      <c r="I518" s="54"/>
      <c r="J518" s="3"/>
      <c r="K518" s="3"/>
    </row>
    <row r="519" spans="7:11" s="5" customFormat="1">
      <c r="G519" s="54"/>
      <c r="H519" s="54"/>
      <c r="I519" s="54"/>
      <c r="J519" s="3"/>
      <c r="K519" s="3"/>
    </row>
    <row r="520" spans="7:11" s="5" customFormat="1">
      <c r="G520" s="54"/>
      <c r="H520" s="54"/>
      <c r="I520" s="54"/>
      <c r="J520" s="3"/>
      <c r="K520" s="3"/>
    </row>
    <row r="521" spans="7:11" s="5" customFormat="1">
      <c r="G521" s="54"/>
      <c r="H521" s="54"/>
      <c r="I521" s="54"/>
      <c r="J521" s="3"/>
      <c r="K521" s="3"/>
    </row>
    <row r="522" spans="7:11" s="5" customFormat="1">
      <c r="G522" s="54"/>
      <c r="H522" s="54"/>
      <c r="I522" s="54"/>
      <c r="J522" s="3"/>
      <c r="K522" s="3"/>
    </row>
    <row r="523" spans="7:11" s="5" customFormat="1">
      <c r="G523" s="54"/>
      <c r="H523" s="54"/>
      <c r="I523" s="54"/>
      <c r="J523" s="3"/>
      <c r="K523" s="3"/>
    </row>
    <row r="524" spans="7:11" s="5" customFormat="1">
      <c r="G524" s="54"/>
      <c r="H524" s="54"/>
      <c r="I524" s="54"/>
      <c r="J524" s="3"/>
      <c r="K524" s="3"/>
    </row>
    <row r="525" spans="7:11" s="5" customFormat="1">
      <c r="G525" s="54"/>
      <c r="H525" s="54"/>
      <c r="I525" s="54"/>
      <c r="J525" s="3"/>
      <c r="K525" s="3"/>
    </row>
    <row r="526" spans="7:11" s="5" customFormat="1">
      <c r="G526" s="54"/>
      <c r="H526" s="54"/>
      <c r="I526" s="54"/>
      <c r="J526" s="3"/>
      <c r="K526" s="3"/>
    </row>
    <row r="527" spans="7:11" s="5" customFormat="1">
      <c r="G527" s="54"/>
      <c r="H527" s="54"/>
      <c r="I527" s="54"/>
      <c r="J527" s="3"/>
      <c r="K527" s="3"/>
    </row>
    <row r="528" spans="7:11" s="5" customFormat="1">
      <c r="G528" s="54"/>
      <c r="H528" s="54"/>
      <c r="I528" s="54"/>
      <c r="J528" s="3"/>
      <c r="K528" s="3"/>
    </row>
    <row r="529" spans="7:11" s="5" customFormat="1">
      <c r="G529" s="54"/>
      <c r="H529" s="54"/>
      <c r="I529" s="54"/>
      <c r="J529" s="3"/>
      <c r="K529" s="3"/>
    </row>
    <row r="530" spans="7:11" s="5" customFormat="1">
      <c r="G530" s="54"/>
      <c r="H530" s="54"/>
      <c r="I530" s="54"/>
      <c r="J530" s="3"/>
      <c r="K530" s="3"/>
    </row>
    <row r="531" spans="7:11" s="5" customFormat="1">
      <c r="G531" s="54"/>
      <c r="H531" s="54"/>
      <c r="I531" s="54"/>
      <c r="J531" s="3"/>
      <c r="K531" s="3"/>
    </row>
    <row r="532" spans="7:11" s="5" customFormat="1">
      <c r="G532" s="54"/>
      <c r="H532" s="54"/>
      <c r="I532" s="54"/>
      <c r="J532" s="3"/>
      <c r="K532" s="3"/>
    </row>
    <row r="533" spans="7:11" s="5" customFormat="1">
      <c r="G533" s="54"/>
      <c r="H533" s="54"/>
      <c r="I533" s="54"/>
      <c r="J533" s="3"/>
      <c r="K533" s="3"/>
    </row>
    <row r="534" spans="7:11" s="5" customFormat="1">
      <c r="G534" s="54"/>
      <c r="H534" s="54"/>
      <c r="I534" s="54"/>
      <c r="J534" s="3"/>
      <c r="K534" s="3"/>
    </row>
    <row r="535" spans="7:11" s="5" customFormat="1">
      <c r="G535" s="54"/>
      <c r="H535" s="54"/>
      <c r="I535" s="54"/>
      <c r="J535" s="3"/>
      <c r="K535" s="3"/>
    </row>
    <row r="536" spans="7:11" s="5" customFormat="1">
      <c r="G536" s="54"/>
      <c r="H536" s="54"/>
      <c r="I536" s="54"/>
      <c r="J536" s="3"/>
      <c r="K536" s="3"/>
    </row>
    <row r="537" spans="7:11" s="5" customFormat="1">
      <c r="G537" s="54"/>
      <c r="H537" s="54"/>
      <c r="I537" s="54"/>
      <c r="J537" s="3"/>
      <c r="K537" s="3"/>
    </row>
    <row r="538" spans="7:11" s="5" customFormat="1">
      <c r="G538" s="54"/>
      <c r="H538" s="54"/>
      <c r="I538" s="54"/>
      <c r="J538" s="3"/>
      <c r="K538" s="3"/>
    </row>
    <row r="539" spans="7:11" s="5" customFormat="1">
      <c r="G539" s="54"/>
      <c r="H539" s="54"/>
      <c r="I539" s="54"/>
      <c r="J539" s="3"/>
      <c r="K539" s="3"/>
    </row>
    <row r="540" spans="7:11" s="5" customFormat="1">
      <c r="G540" s="54"/>
      <c r="H540" s="54"/>
      <c r="I540" s="54"/>
      <c r="J540" s="3"/>
      <c r="K540" s="3"/>
    </row>
    <row r="541" spans="7:11" s="5" customFormat="1">
      <c r="G541" s="54"/>
      <c r="H541" s="54"/>
      <c r="I541" s="54"/>
      <c r="J541" s="3"/>
      <c r="K541" s="3"/>
    </row>
    <row r="542" spans="7:11" s="5" customFormat="1">
      <c r="G542" s="54"/>
      <c r="H542" s="54"/>
      <c r="I542" s="54"/>
      <c r="J542" s="3"/>
      <c r="K542" s="3"/>
    </row>
    <row r="543" spans="7:11" s="5" customFormat="1">
      <c r="G543" s="54"/>
      <c r="H543" s="54"/>
      <c r="I543" s="54"/>
      <c r="J543" s="3"/>
      <c r="K543" s="3"/>
    </row>
    <row r="544" spans="7:11" s="5" customFormat="1">
      <c r="G544" s="54"/>
      <c r="H544" s="54"/>
      <c r="I544" s="54"/>
      <c r="J544" s="3"/>
      <c r="K544" s="3"/>
    </row>
    <row r="545" spans="7:11" s="5" customFormat="1">
      <c r="G545" s="54"/>
      <c r="H545" s="54"/>
      <c r="I545" s="54"/>
      <c r="J545" s="3"/>
      <c r="K545" s="3"/>
    </row>
    <row r="546" spans="7:11" s="5" customFormat="1">
      <c r="G546" s="54"/>
      <c r="H546" s="54"/>
      <c r="I546" s="54"/>
      <c r="J546" s="3"/>
      <c r="K546" s="3"/>
    </row>
    <row r="547" spans="7:11" s="5" customFormat="1">
      <c r="G547" s="54"/>
      <c r="H547" s="54"/>
      <c r="I547" s="54"/>
      <c r="J547" s="3"/>
      <c r="K547" s="3"/>
    </row>
    <row r="548" spans="7:11" s="5" customFormat="1">
      <c r="G548" s="54"/>
      <c r="H548" s="54"/>
      <c r="I548" s="54"/>
      <c r="J548" s="3"/>
      <c r="K548" s="3"/>
    </row>
    <row r="549" spans="7:11" s="5" customFormat="1">
      <c r="G549" s="54"/>
      <c r="H549" s="54"/>
      <c r="I549" s="54"/>
      <c r="J549" s="3"/>
      <c r="K549" s="3"/>
    </row>
    <row r="550" spans="7:11" s="5" customFormat="1">
      <c r="G550" s="54"/>
      <c r="H550" s="54"/>
      <c r="I550" s="54"/>
      <c r="J550" s="3"/>
      <c r="K550" s="3"/>
    </row>
    <row r="551" spans="7:11" s="5" customFormat="1">
      <c r="G551" s="54"/>
      <c r="H551" s="54"/>
      <c r="I551" s="54"/>
      <c r="J551" s="3"/>
      <c r="K551" s="3"/>
    </row>
    <row r="552" spans="7:11" s="5" customFormat="1">
      <c r="G552" s="54"/>
      <c r="H552" s="54"/>
      <c r="I552" s="54"/>
      <c r="J552" s="3"/>
      <c r="K552" s="3"/>
    </row>
    <row r="553" spans="7:11" s="5" customFormat="1">
      <c r="G553" s="54"/>
      <c r="H553" s="54"/>
      <c r="I553" s="54"/>
      <c r="J553" s="3"/>
      <c r="K553" s="3"/>
    </row>
    <row r="554" spans="7:11" s="5" customFormat="1">
      <c r="G554" s="54"/>
      <c r="H554" s="54"/>
      <c r="I554" s="54"/>
      <c r="J554" s="3"/>
      <c r="K554" s="3"/>
    </row>
    <row r="555" spans="7:11" s="5" customFormat="1">
      <c r="G555" s="54"/>
      <c r="H555" s="54"/>
      <c r="I555" s="54"/>
      <c r="J555" s="3"/>
      <c r="K555" s="3"/>
    </row>
    <row r="556" spans="7:11" s="5" customFormat="1">
      <c r="G556" s="54"/>
      <c r="H556" s="54"/>
      <c r="I556" s="54"/>
      <c r="J556" s="3"/>
      <c r="K556" s="3"/>
    </row>
    <row r="557" spans="7:11" s="5" customFormat="1">
      <c r="G557" s="54"/>
      <c r="H557" s="54"/>
      <c r="I557" s="54"/>
      <c r="J557" s="3"/>
      <c r="K557" s="3"/>
    </row>
    <row r="558" spans="7:11" s="5" customFormat="1">
      <c r="G558" s="54"/>
      <c r="H558" s="54"/>
      <c r="I558" s="54"/>
      <c r="J558" s="3"/>
      <c r="K558" s="3"/>
    </row>
    <row r="559" spans="7:11" s="5" customFormat="1">
      <c r="G559" s="54"/>
      <c r="H559" s="54"/>
      <c r="I559" s="54"/>
      <c r="J559" s="3"/>
      <c r="K559" s="3"/>
    </row>
    <row r="560" spans="7:11" s="5" customFormat="1">
      <c r="G560" s="54"/>
      <c r="H560" s="54"/>
      <c r="I560" s="54"/>
      <c r="J560" s="3"/>
      <c r="K560" s="3"/>
    </row>
    <row r="561" spans="7:11" s="5" customFormat="1">
      <c r="G561" s="54"/>
      <c r="H561" s="54"/>
      <c r="I561" s="54"/>
      <c r="J561" s="3"/>
      <c r="K561" s="3"/>
    </row>
    <row r="562" spans="7:11" s="5" customFormat="1">
      <c r="G562" s="54"/>
      <c r="H562" s="54"/>
      <c r="I562" s="54"/>
      <c r="J562" s="3"/>
      <c r="K562" s="3"/>
    </row>
    <row r="563" spans="7:11" s="5" customFormat="1">
      <c r="G563" s="54"/>
      <c r="H563" s="54"/>
      <c r="I563" s="54"/>
      <c r="J563" s="3"/>
      <c r="K563" s="3"/>
    </row>
    <row r="564" spans="7:11" s="5" customFormat="1">
      <c r="G564" s="54"/>
      <c r="H564" s="54"/>
      <c r="I564" s="54"/>
      <c r="J564" s="3"/>
      <c r="K564" s="3"/>
    </row>
    <row r="565" spans="7:11" s="5" customFormat="1">
      <c r="G565" s="54"/>
      <c r="H565" s="54"/>
      <c r="I565" s="54"/>
      <c r="J565" s="3"/>
      <c r="K565" s="3"/>
    </row>
    <row r="566" spans="7:11" s="5" customFormat="1">
      <c r="G566" s="54"/>
      <c r="H566" s="54"/>
      <c r="I566" s="54"/>
      <c r="J566" s="3"/>
      <c r="K566" s="3"/>
    </row>
    <row r="567" spans="7:11" s="5" customFormat="1">
      <c r="G567" s="54"/>
      <c r="H567" s="54"/>
      <c r="I567" s="54"/>
      <c r="J567" s="3"/>
      <c r="K567" s="3"/>
    </row>
    <row r="568" spans="7:11" s="5" customFormat="1">
      <c r="G568" s="54"/>
      <c r="H568" s="54"/>
      <c r="I568" s="54"/>
      <c r="J568" s="3"/>
      <c r="K568" s="3"/>
    </row>
    <row r="569" spans="7:11" s="5" customFormat="1">
      <c r="G569" s="54"/>
      <c r="H569" s="54"/>
      <c r="I569" s="54"/>
      <c r="J569" s="3"/>
      <c r="K569" s="3"/>
    </row>
    <row r="570" spans="7:11" s="5" customFormat="1">
      <c r="G570" s="54"/>
      <c r="H570" s="54"/>
      <c r="I570" s="54"/>
      <c r="J570" s="3"/>
      <c r="K570" s="3"/>
    </row>
    <row r="571" spans="7:11" s="5" customFormat="1">
      <c r="G571" s="54"/>
      <c r="H571" s="54"/>
      <c r="I571" s="54"/>
      <c r="J571" s="3"/>
      <c r="K571" s="3"/>
    </row>
    <row r="572" spans="7:11" s="5" customFormat="1">
      <c r="G572" s="54"/>
      <c r="H572" s="54"/>
      <c r="I572" s="54"/>
      <c r="J572" s="3"/>
      <c r="K572" s="3"/>
    </row>
    <row r="573" spans="7:11" s="5" customFormat="1">
      <c r="G573" s="54"/>
      <c r="H573" s="54"/>
      <c r="I573" s="54"/>
      <c r="J573" s="3"/>
      <c r="K573" s="3"/>
    </row>
    <row r="574" spans="7:11" s="5" customFormat="1">
      <c r="G574" s="54"/>
      <c r="H574" s="54"/>
      <c r="I574" s="54"/>
      <c r="J574" s="3"/>
      <c r="K574" s="3"/>
    </row>
    <row r="575" spans="7:11" s="5" customFormat="1">
      <c r="G575" s="54"/>
      <c r="H575" s="54"/>
      <c r="I575" s="54"/>
      <c r="J575" s="3"/>
      <c r="K575" s="3"/>
    </row>
    <row r="576" spans="7:11" s="5" customFormat="1">
      <c r="G576" s="54"/>
      <c r="H576" s="54"/>
      <c r="I576" s="54"/>
      <c r="J576" s="3"/>
      <c r="K576" s="3"/>
    </row>
    <row r="577" spans="7:11" s="5" customFormat="1">
      <c r="G577" s="54"/>
      <c r="H577" s="54"/>
      <c r="I577" s="54"/>
      <c r="J577" s="3"/>
      <c r="K577" s="3"/>
    </row>
    <row r="578" spans="7:11" s="5" customFormat="1">
      <c r="G578" s="54"/>
      <c r="H578" s="54"/>
      <c r="I578" s="54"/>
      <c r="J578" s="3"/>
      <c r="K578" s="3"/>
    </row>
    <row r="579" spans="7:11" s="5" customFormat="1">
      <c r="G579" s="54"/>
      <c r="H579" s="54"/>
      <c r="I579" s="54"/>
      <c r="J579" s="3"/>
      <c r="K579" s="3"/>
    </row>
    <row r="580" spans="7:11" s="5" customFormat="1">
      <c r="G580" s="54"/>
      <c r="H580" s="54"/>
      <c r="I580" s="54"/>
      <c r="J580" s="3"/>
      <c r="K580" s="3"/>
    </row>
    <row r="581" spans="7:11" s="5" customFormat="1">
      <c r="G581" s="54"/>
      <c r="H581" s="54"/>
      <c r="I581" s="54"/>
      <c r="J581" s="3"/>
      <c r="K581" s="3"/>
    </row>
    <row r="582" spans="7:11" s="5" customFormat="1">
      <c r="G582" s="54"/>
      <c r="H582" s="54"/>
      <c r="I582" s="54"/>
      <c r="J582" s="3"/>
      <c r="K582" s="3"/>
    </row>
    <row r="583" spans="7:11" s="5" customFormat="1">
      <c r="G583" s="54"/>
      <c r="H583" s="54"/>
      <c r="I583" s="54"/>
      <c r="J583" s="3"/>
      <c r="K583" s="3"/>
    </row>
    <row r="584" spans="7:11" s="5" customFormat="1">
      <c r="G584" s="54"/>
      <c r="H584" s="54"/>
      <c r="I584" s="54"/>
      <c r="J584" s="3"/>
      <c r="K584" s="3"/>
    </row>
    <row r="585" spans="7:11" s="5" customFormat="1">
      <c r="G585" s="54"/>
      <c r="H585" s="54"/>
      <c r="I585" s="54"/>
      <c r="J585" s="3"/>
      <c r="K585" s="3"/>
    </row>
    <row r="586" spans="7:11" s="5" customFormat="1">
      <c r="G586" s="54"/>
      <c r="H586" s="54"/>
      <c r="I586" s="54"/>
      <c r="J586" s="3"/>
      <c r="K586" s="3"/>
    </row>
    <row r="587" spans="7:11" s="5" customFormat="1">
      <c r="G587" s="54"/>
      <c r="H587" s="54"/>
      <c r="I587" s="54"/>
      <c r="J587" s="3"/>
      <c r="K587" s="3"/>
    </row>
    <row r="588" spans="7:11" s="5" customFormat="1">
      <c r="G588" s="54"/>
      <c r="H588" s="54"/>
      <c r="I588" s="54"/>
      <c r="J588" s="3"/>
      <c r="K588" s="3"/>
    </row>
    <row r="589" spans="7:11" s="5" customFormat="1">
      <c r="G589" s="54"/>
      <c r="H589" s="54"/>
      <c r="I589" s="54"/>
      <c r="J589" s="3"/>
      <c r="K589" s="3"/>
    </row>
    <row r="590" spans="7:11" s="5" customFormat="1">
      <c r="G590" s="54"/>
      <c r="H590" s="54"/>
      <c r="I590" s="54"/>
      <c r="J590" s="3"/>
      <c r="K590" s="3"/>
    </row>
    <row r="591" spans="7:11" s="5" customFormat="1">
      <c r="G591" s="54"/>
      <c r="H591" s="54"/>
      <c r="I591" s="54"/>
      <c r="J591" s="3"/>
      <c r="K591" s="3"/>
    </row>
    <row r="592" spans="7:11" s="5" customFormat="1">
      <c r="G592" s="54"/>
      <c r="H592" s="54"/>
      <c r="I592" s="54"/>
      <c r="J592" s="3"/>
      <c r="K592" s="3"/>
    </row>
    <row r="593" spans="7:11" s="5" customFormat="1">
      <c r="G593" s="54"/>
      <c r="H593" s="54"/>
      <c r="I593" s="54"/>
      <c r="J593" s="3"/>
      <c r="K593" s="3"/>
    </row>
    <row r="594" spans="7:11" s="5" customFormat="1">
      <c r="G594" s="54"/>
      <c r="H594" s="54"/>
      <c r="I594" s="54"/>
      <c r="J594" s="3"/>
      <c r="K594" s="3"/>
    </row>
    <row r="595" spans="7:11" s="5" customFormat="1">
      <c r="G595" s="54"/>
      <c r="H595" s="54"/>
      <c r="I595" s="54"/>
      <c r="J595" s="3"/>
      <c r="K595" s="3"/>
    </row>
    <row r="596" spans="7:11" s="5" customFormat="1">
      <c r="G596" s="54"/>
      <c r="H596" s="54"/>
      <c r="I596" s="54"/>
      <c r="J596" s="3"/>
      <c r="K596" s="3"/>
    </row>
    <row r="597" spans="7:11" s="5" customFormat="1">
      <c r="G597" s="54"/>
      <c r="H597" s="54"/>
      <c r="I597" s="54"/>
      <c r="J597" s="3"/>
      <c r="K597" s="3"/>
    </row>
    <row r="598" spans="7:11" s="5" customFormat="1">
      <c r="G598" s="54"/>
      <c r="H598" s="54"/>
      <c r="I598" s="54"/>
      <c r="J598" s="3"/>
      <c r="K598" s="3"/>
    </row>
    <row r="599" spans="7:11" s="5" customFormat="1">
      <c r="G599" s="54"/>
      <c r="H599" s="54"/>
      <c r="I599" s="54"/>
      <c r="J599" s="3"/>
      <c r="K599" s="3"/>
    </row>
    <row r="600" spans="7:11" s="5" customFormat="1">
      <c r="G600" s="54"/>
      <c r="H600" s="54"/>
      <c r="I600" s="54"/>
      <c r="J600" s="3"/>
      <c r="K600" s="3"/>
    </row>
    <row r="601" spans="7:11" s="5" customFormat="1">
      <c r="G601" s="54"/>
      <c r="H601" s="54"/>
      <c r="I601" s="54"/>
      <c r="J601" s="3"/>
      <c r="K601" s="3"/>
    </row>
    <row r="602" spans="7:11" s="5" customFormat="1">
      <c r="G602" s="54"/>
      <c r="H602" s="54"/>
      <c r="I602" s="54"/>
      <c r="J602" s="3"/>
      <c r="K602" s="3"/>
    </row>
    <row r="603" spans="7:11" s="5" customFormat="1">
      <c r="G603" s="54"/>
      <c r="H603" s="54"/>
      <c r="I603" s="54"/>
      <c r="J603" s="3"/>
      <c r="K603" s="3"/>
    </row>
    <row r="604" spans="7:11" s="5" customFormat="1">
      <c r="G604" s="54"/>
      <c r="H604" s="54"/>
      <c r="I604" s="54"/>
      <c r="J604" s="3"/>
      <c r="K604" s="3"/>
    </row>
    <row r="605" spans="7:11" s="5" customFormat="1">
      <c r="G605" s="54"/>
      <c r="H605" s="54"/>
      <c r="I605" s="54"/>
      <c r="J605" s="3"/>
      <c r="K605" s="3"/>
    </row>
    <row r="606" spans="7:11" s="5" customFormat="1">
      <c r="G606" s="54"/>
      <c r="H606" s="54"/>
      <c r="I606" s="54"/>
      <c r="J606" s="3"/>
      <c r="K606" s="3"/>
    </row>
    <row r="607" spans="7:11" s="5" customFormat="1">
      <c r="G607" s="54"/>
      <c r="H607" s="54"/>
      <c r="I607" s="54"/>
      <c r="J607" s="3"/>
      <c r="K607" s="3"/>
    </row>
    <row r="608" spans="7:11" s="5" customFormat="1">
      <c r="G608" s="54"/>
      <c r="H608" s="54"/>
      <c r="I608" s="54"/>
      <c r="J608" s="3"/>
      <c r="K608" s="3"/>
    </row>
    <row r="609" spans="7:11" s="5" customFormat="1">
      <c r="G609" s="54"/>
      <c r="H609" s="54"/>
      <c r="I609" s="54"/>
      <c r="J609" s="3"/>
      <c r="K609" s="3"/>
    </row>
    <row r="610" spans="7:11" s="5" customFormat="1">
      <c r="G610" s="54"/>
      <c r="H610" s="54"/>
      <c r="I610" s="54"/>
      <c r="J610" s="3"/>
      <c r="K610" s="3"/>
    </row>
    <row r="611" spans="7:11" s="5" customFormat="1">
      <c r="G611" s="54"/>
      <c r="H611" s="54"/>
      <c r="I611" s="54"/>
      <c r="J611" s="3"/>
      <c r="K611" s="3"/>
    </row>
    <row r="612" spans="7:11" s="5" customFormat="1">
      <c r="G612" s="54"/>
      <c r="H612" s="54"/>
      <c r="I612" s="54"/>
      <c r="J612" s="3"/>
      <c r="K612" s="3"/>
    </row>
    <row r="613" spans="7:11" s="5" customFormat="1">
      <c r="G613" s="54"/>
      <c r="H613" s="54"/>
      <c r="I613" s="54"/>
      <c r="J613" s="3"/>
      <c r="K613" s="3"/>
    </row>
    <row r="614" spans="7:11" s="5" customFormat="1">
      <c r="G614" s="54"/>
      <c r="H614" s="54"/>
      <c r="I614" s="54"/>
      <c r="J614" s="3"/>
      <c r="K614" s="3"/>
    </row>
    <row r="615" spans="7:11" s="5" customFormat="1">
      <c r="G615" s="54"/>
      <c r="H615" s="54"/>
      <c r="I615" s="54"/>
      <c r="J615" s="3"/>
      <c r="K615" s="3"/>
    </row>
    <row r="616" spans="7:11" s="5" customFormat="1">
      <c r="G616" s="54"/>
      <c r="H616" s="54"/>
      <c r="I616" s="54"/>
      <c r="J616" s="3"/>
      <c r="K616" s="3"/>
    </row>
    <row r="617" spans="7:11" s="5" customFormat="1">
      <c r="G617" s="54"/>
      <c r="H617" s="54"/>
      <c r="I617" s="54"/>
      <c r="J617" s="3"/>
      <c r="K617" s="3"/>
    </row>
    <row r="618" spans="7:11" s="5" customFormat="1">
      <c r="G618" s="54"/>
      <c r="H618" s="54"/>
      <c r="I618" s="54"/>
      <c r="J618" s="3"/>
      <c r="K618" s="3"/>
    </row>
    <row r="619" spans="7:11" s="5" customFormat="1">
      <c r="G619" s="54"/>
      <c r="H619" s="54"/>
      <c r="I619" s="54"/>
      <c r="J619" s="3"/>
      <c r="K619" s="3"/>
    </row>
    <row r="620" spans="7:11" s="5" customFormat="1">
      <c r="G620" s="54"/>
      <c r="H620" s="54"/>
      <c r="I620" s="54"/>
      <c r="J620" s="3"/>
      <c r="K620" s="3"/>
    </row>
    <row r="621" spans="7:11" s="5" customFormat="1">
      <c r="G621" s="54"/>
      <c r="H621" s="54"/>
      <c r="I621" s="54"/>
      <c r="J621" s="3"/>
      <c r="K621" s="3"/>
    </row>
    <row r="622" spans="7:11" s="5" customFormat="1">
      <c r="G622" s="54"/>
      <c r="H622" s="54"/>
      <c r="I622" s="54"/>
      <c r="J622" s="3"/>
      <c r="K622" s="3"/>
    </row>
    <row r="623" spans="7:11" s="5" customFormat="1">
      <c r="G623" s="54"/>
      <c r="H623" s="54"/>
      <c r="I623" s="54"/>
      <c r="J623" s="3"/>
      <c r="K623" s="3"/>
    </row>
    <row r="624" spans="7:11" s="5" customFormat="1">
      <c r="G624" s="54"/>
      <c r="H624" s="54"/>
      <c r="I624" s="54"/>
      <c r="J624" s="3"/>
      <c r="K624" s="3"/>
    </row>
    <row r="625" spans="7:11" s="5" customFormat="1">
      <c r="G625" s="54"/>
      <c r="H625" s="54"/>
      <c r="I625" s="54"/>
      <c r="J625" s="3"/>
      <c r="K625" s="3"/>
    </row>
    <row r="626" spans="7:11" s="5" customFormat="1">
      <c r="G626" s="54"/>
      <c r="H626" s="54"/>
      <c r="I626" s="54"/>
      <c r="J626" s="3"/>
      <c r="K626" s="3"/>
    </row>
    <row r="627" spans="7:11" s="5" customFormat="1">
      <c r="G627" s="54"/>
      <c r="H627" s="54"/>
      <c r="I627" s="54"/>
      <c r="J627" s="3"/>
      <c r="K627" s="3"/>
    </row>
    <row r="628" spans="7:11" s="5" customFormat="1">
      <c r="G628" s="54"/>
      <c r="H628" s="54"/>
      <c r="I628" s="54"/>
      <c r="J628" s="3"/>
      <c r="K628" s="3"/>
    </row>
    <row r="629" spans="7:11" s="5" customFormat="1">
      <c r="G629" s="54"/>
      <c r="H629" s="54"/>
      <c r="I629" s="54"/>
      <c r="J629" s="3"/>
      <c r="K629" s="3"/>
    </row>
    <row r="630" spans="7:11" s="5" customFormat="1">
      <c r="G630" s="54"/>
      <c r="H630" s="54"/>
      <c r="I630" s="54"/>
      <c r="J630" s="3"/>
      <c r="K630" s="3"/>
    </row>
    <row r="631" spans="7:11" s="5" customFormat="1">
      <c r="G631" s="54"/>
      <c r="H631" s="54"/>
      <c r="I631" s="54"/>
      <c r="J631" s="3"/>
      <c r="K631" s="3"/>
    </row>
    <row r="632" spans="7:11" s="5" customFormat="1">
      <c r="G632" s="54"/>
      <c r="H632" s="54"/>
      <c r="I632" s="54"/>
      <c r="J632" s="3"/>
      <c r="K632" s="3"/>
    </row>
    <row r="633" spans="7:11" s="5" customFormat="1">
      <c r="G633" s="54"/>
      <c r="H633" s="54"/>
      <c r="I633" s="54"/>
      <c r="J633" s="3"/>
      <c r="K633" s="3"/>
    </row>
    <row r="634" spans="7:11" s="5" customFormat="1">
      <c r="G634" s="54"/>
      <c r="H634" s="54"/>
      <c r="I634" s="54"/>
      <c r="J634" s="3"/>
      <c r="K634" s="3"/>
    </row>
    <row r="635" spans="7:11" s="5" customFormat="1">
      <c r="G635" s="54"/>
      <c r="H635" s="54"/>
      <c r="I635" s="54"/>
      <c r="J635" s="3"/>
      <c r="K635" s="3"/>
    </row>
    <row r="636" spans="7:11" s="5" customFormat="1">
      <c r="G636" s="54"/>
      <c r="H636" s="54"/>
      <c r="I636" s="54"/>
      <c r="J636" s="3"/>
      <c r="K636" s="3"/>
    </row>
    <row r="637" spans="7:11" s="5" customFormat="1">
      <c r="G637" s="54"/>
      <c r="H637" s="54"/>
      <c r="I637" s="54"/>
      <c r="J637" s="3"/>
      <c r="K637" s="3"/>
    </row>
    <row r="638" spans="7:11" s="5" customFormat="1">
      <c r="G638" s="54"/>
      <c r="H638" s="54"/>
      <c r="I638" s="54"/>
      <c r="J638" s="3"/>
      <c r="K638" s="3"/>
    </row>
    <row r="639" spans="7:11" s="5" customFormat="1">
      <c r="G639" s="54"/>
      <c r="H639" s="54"/>
      <c r="I639" s="54"/>
      <c r="J639" s="3"/>
      <c r="K639" s="3"/>
    </row>
    <row r="640" spans="7:11" s="5" customFormat="1">
      <c r="G640" s="54"/>
      <c r="H640" s="54"/>
      <c r="I640" s="54"/>
      <c r="J640" s="3"/>
      <c r="K640" s="3"/>
    </row>
    <row r="641" spans="7:11" s="5" customFormat="1">
      <c r="G641" s="54"/>
      <c r="H641" s="54"/>
      <c r="I641" s="54"/>
      <c r="J641" s="3"/>
      <c r="K641" s="3"/>
    </row>
    <row r="642" spans="7:11" s="5" customFormat="1">
      <c r="G642" s="54"/>
      <c r="H642" s="54"/>
      <c r="I642" s="54"/>
      <c r="J642" s="3"/>
      <c r="K642" s="3"/>
    </row>
    <row r="643" spans="7:11" s="5" customFormat="1">
      <c r="G643" s="54"/>
      <c r="H643" s="54"/>
      <c r="I643" s="54"/>
      <c r="J643" s="3"/>
      <c r="K643" s="3"/>
    </row>
    <row r="644" spans="7:11" s="5" customFormat="1">
      <c r="G644" s="54"/>
      <c r="H644" s="54"/>
      <c r="I644" s="54"/>
      <c r="J644" s="3"/>
      <c r="K644" s="3"/>
    </row>
    <row r="645" spans="7:11" s="5" customFormat="1">
      <c r="G645" s="54"/>
      <c r="H645" s="54"/>
      <c r="I645" s="54"/>
      <c r="J645" s="3"/>
      <c r="K645" s="3"/>
    </row>
    <row r="646" spans="7:11" s="5" customFormat="1">
      <c r="G646" s="54"/>
      <c r="H646" s="54"/>
      <c r="I646" s="54"/>
      <c r="J646" s="3"/>
      <c r="K646" s="3"/>
    </row>
    <row r="647" spans="7:11" s="5" customFormat="1">
      <c r="G647" s="54"/>
      <c r="H647" s="54"/>
      <c r="I647" s="54"/>
      <c r="J647" s="3"/>
      <c r="K647" s="3"/>
    </row>
    <row r="648" spans="7:11" s="5" customFormat="1">
      <c r="G648" s="54"/>
      <c r="H648" s="54"/>
      <c r="I648" s="54"/>
      <c r="J648" s="3"/>
      <c r="K648" s="3"/>
    </row>
    <row r="649" spans="7:11" s="5" customFormat="1">
      <c r="G649" s="54"/>
      <c r="H649" s="54"/>
      <c r="I649" s="54"/>
      <c r="J649" s="3"/>
      <c r="K649" s="3"/>
    </row>
    <row r="650" spans="7:11" s="5" customFormat="1">
      <c r="G650" s="54"/>
      <c r="H650" s="54"/>
      <c r="I650" s="54"/>
      <c r="J650" s="3"/>
      <c r="K650" s="3"/>
    </row>
    <row r="651" spans="7:11" s="5" customFormat="1">
      <c r="G651" s="54"/>
      <c r="H651" s="54"/>
      <c r="I651" s="54"/>
      <c r="J651" s="3"/>
      <c r="K651" s="3"/>
    </row>
    <row r="652" spans="7:11" s="5" customFormat="1">
      <c r="G652" s="54"/>
      <c r="H652" s="54"/>
      <c r="I652" s="54"/>
      <c r="J652" s="3"/>
      <c r="K652" s="3"/>
    </row>
    <row r="653" spans="7:11" s="5" customFormat="1">
      <c r="G653" s="54"/>
      <c r="H653" s="54"/>
      <c r="I653" s="54"/>
      <c r="J653" s="3"/>
      <c r="K653" s="3"/>
    </row>
    <row r="654" spans="7:11" s="5" customFormat="1">
      <c r="G654" s="54"/>
      <c r="H654" s="54"/>
      <c r="I654" s="54"/>
      <c r="J654" s="3"/>
      <c r="K654" s="3"/>
    </row>
    <row r="655" spans="7:11" s="5" customFormat="1">
      <c r="G655" s="54"/>
      <c r="H655" s="54"/>
      <c r="I655" s="54"/>
      <c r="J655" s="3"/>
      <c r="K655" s="3"/>
    </row>
    <row r="656" spans="7:11" s="5" customFormat="1">
      <c r="G656" s="54"/>
      <c r="H656" s="54"/>
      <c r="I656" s="54"/>
      <c r="J656" s="3"/>
      <c r="K656" s="3"/>
    </row>
    <row r="657" spans="7:11" s="5" customFormat="1">
      <c r="G657" s="54"/>
      <c r="H657" s="54"/>
      <c r="I657" s="54"/>
      <c r="J657" s="3"/>
      <c r="K657" s="3"/>
    </row>
    <row r="658" spans="7:11" s="5" customFormat="1">
      <c r="G658" s="54"/>
      <c r="H658" s="54"/>
      <c r="I658" s="54"/>
      <c r="J658" s="3"/>
      <c r="K658" s="3"/>
    </row>
    <row r="659" spans="7:11" s="5" customFormat="1">
      <c r="G659" s="54"/>
      <c r="H659" s="54"/>
      <c r="I659" s="54"/>
      <c r="J659" s="3"/>
      <c r="K659" s="3"/>
    </row>
    <row r="660" spans="7:11" s="5" customFormat="1">
      <c r="G660" s="54"/>
      <c r="H660" s="54"/>
      <c r="I660" s="54"/>
      <c r="J660" s="3"/>
      <c r="K660" s="3"/>
    </row>
    <row r="661" spans="7:11" s="5" customFormat="1">
      <c r="G661" s="54"/>
      <c r="H661" s="54"/>
      <c r="I661" s="54"/>
      <c r="J661" s="3"/>
      <c r="K661" s="3"/>
    </row>
    <row r="662" spans="7:11" s="5" customFormat="1">
      <c r="G662" s="54"/>
      <c r="H662" s="54"/>
      <c r="I662" s="54"/>
      <c r="J662" s="3"/>
      <c r="K662" s="3"/>
    </row>
    <row r="663" spans="7:11" s="5" customFormat="1">
      <c r="G663" s="54"/>
      <c r="H663" s="54"/>
      <c r="I663" s="54"/>
      <c r="J663" s="3"/>
      <c r="K663" s="3"/>
    </row>
    <row r="664" spans="7:11" s="5" customFormat="1">
      <c r="G664" s="54"/>
      <c r="H664" s="54"/>
      <c r="I664" s="54"/>
      <c r="J664" s="3"/>
      <c r="K664" s="3"/>
    </row>
    <row r="665" spans="7:11" s="5" customFormat="1">
      <c r="G665" s="54"/>
      <c r="H665" s="54"/>
      <c r="I665" s="54"/>
      <c r="J665" s="3"/>
      <c r="K665" s="3"/>
    </row>
    <row r="666" spans="7:11" s="5" customFormat="1">
      <c r="G666" s="54"/>
      <c r="H666" s="54"/>
      <c r="I666" s="54"/>
      <c r="J666" s="3"/>
      <c r="K666" s="3"/>
    </row>
    <row r="667" spans="7:11" s="5" customFormat="1">
      <c r="G667" s="54"/>
      <c r="H667" s="54"/>
      <c r="I667" s="54"/>
      <c r="J667" s="3"/>
      <c r="K667" s="3"/>
    </row>
    <row r="668" spans="7:11" s="5" customFormat="1">
      <c r="G668" s="54"/>
      <c r="H668" s="54"/>
      <c r="I668" s="54"/>
      <c r="J668" s="3"/>
      <c r="K668" s="3"/>
    </row>
    <row r="669" spans="7:11" s="5" customFormat="1">
      <c r="G669" s="54"/>
      <c r="H669" s="54"/>
      <c r="I669" s="54"/>
      <c r="J669" s="3"/>
      <c r="K669" s="3"/>
    </row>
    <row r="670" spans="7:11" s="5" customFormat="1">
      <c r="G670" s="54"/>
      <c r="H670" s="54"/>
      <c r="I670" s="54"/>
      <c r="J670" s="3"/>
      <c r="K670" s="3"/>
    </row>
    <row r="671" spans="7:11" s="5" customFormat="1">
      <c r="G671" s="54"/>
      <c r="H671" s="54"/>
      <c r="I671" s="54"/>
      <c r="J671" s="3"/>
      <c r="K671" s="3"/>
    </row>
    <row r="672" spans="7:11" s="5" customFormat="1">
      <c r="G672" s="54"/>
      <c r="H672" s="54"/>
      <c r="I672" s="54"/>
      <c r="J672" s="3"/>
      <c r="K672" s="3"/>
    </row>
    <row r="673" spans="7:11" s="5" customFormat="1">
      <c r="G673" s="54"/>
      <c r="H673" s="54"/>
      <c r="I673" s="54"/>
      <c r="J673" s="3"/>
      <c r="K673" s="3"/>
    </row>
    <row r="674" spans="7:11" s="5" customFormat="1">
      <c r="G674" s="54"/>
      <c r="H674" s="54"/>
      <c r="I674" s="54"/>
      <c r="J674" s="3"/>
      <c r="K674" s="3"/>
    </row>
    <row r="675" spans="7:11" s="5" customFormat="1">
      <c r="G675" s="54"/>
      <c r="H675" s="54"/>
      <c r="I675" s="54"/>
      <c r="J675" s="3"/>
      <c r="K675" s="3"/>
    </row>
    <row r="676" spans="7:11" s="5" customFormat="1">
      <c r="G676" s="54"/>
      <c r="H676" s="54"/>
      <c r="I676" s="54"/>
      <c r="J676" s="3"/>
      <c r="K676" s="3"/>
    </row>
    <row r="677" spans="7:11" s="5" customFormat="1">
      <c r="G677" s="54"/>
      <c r="H677" s="54"/>
      <c r="I677" s="54"/>
      <c r="J677" s="3"/>
      <c r="K677" s="3"/>
    </row>
    <row r="678" spans="7:11" s="5" customFormat="1">
      <c r="G678" s="54"/>
      <c r="H678" s="54"/>
      <c r="I678" s="54"/>
      <c r="J678" s="3"/>
      <c r="K678" s="3"/>
    </row>
    <row r="679" spans="7:11" s="5" customFormat="1">
      <c r="G679" s="54"/>
      <c r="H679" s="54"/>
      <c r="I679" s="54"/>
      <c r="J679" s="3"/>
      <c r="K679" s="3"/>
    </row>
    <row r="680" spans="7:11" s="5" customFormat="1">
      <c r="G680" s="54"/>
      <c r="H680" s="54"/>
      <c r="I680" s="54"/>
      <c r="J680" s="3"/>
      <c r="K680" s="3"/>
    </row>
    <row r="681" spans="7:11" s="5" customFormat="1">
      <c r="G681" s="54"/>
      <c r="H681" s="54"/>
      <c r="I681" s="54"/>
      <c r="J681" s="3"/>
      <c r="K681" s="3"/>
    </row>
    <row r="682" spans="7:11" s="5" customFormat="1">
      <c r="G682" s="54"/>
      <c r="H682" s="54"/>
      <c r="I682" s="54"/>
      <c r="J682" s="3"/>
      <c r="K682" s="3"/>
    </row>
    <row r="683" spans="7:11" s="5" customFormat="1">
      <c r="G683" s="54"/>
      <c r="H683" s="54"/>
      <c r="I683" s="54"/>
      <c r="J683" s="3"/>
      <c r="K683" s="3"/>
    </row>
    <row r="684" spans="7:11" s="5" customFormat="1">
      <c r="G684" s="54"/>
      <c r="H684" s="54"/>
      <c r="I684" s="54"/>
      <c r="J684" s="3"/>
      <c r="K684" s="3"/>
    </row>
    <row r="685" spans="7:11" s="5" customFormat="1">
      <c r="G685" s="54"/>
      <c r="H685" s="54"/>
      <c r="I685" s="54"/>
      <c r="J685" s="3"/>
      <c r="K685" s="3"/>
    </row>
    <row r="686" spans="7:11" s="5" customFormat="1">
      <c r="G686" s="54"/>
      <c r="H686" s="54"/>
      <c r="I686" s="54"/>
      <c r="J686" s="3"/>
      <c r="K686" s="3"/>
    </row>
    <row r="687" spans="7:11" s="5" customFormat="1">
      <c r="G687" s="54"/>
      <c r="H687" s="54"/>
      <c r="I687" s="54"/>
      <c r="J687" s="3"/>
      <c r="K687" s="3"/>
    </row>
    <row r="688" spans="7:11" s="5" customFormat="1">
      <c r="G688" s="54"/>
      <c r="H688" s="54"/>
      <c r="I688" s="54"/>
      <c r="J688" s="3"/>
      <c r="K688" s="3"/>
    </row>
    <row r="689" spans="7:11" s="5" customFormat="1">
      <c r="G689" s="54"/>
      <c r="H689" s="54"/>
      <c r="I689" s="54"/>
      <c r="J689" s="3"/>
      <c r="K689" s="3"/>
    </row>
    <row r="690" spans="7:11" s="5" customFormat="1">
      <c r="G690" s="54"/>
      <c r="H690" s="54"/>
      <c r="I690" s="54"/>
      <c r="J690" s="3"/>
      <c r="K690" s="3"/>
    </row>
    <row r="691" spans="7:11" s="5" customFormat="1">
      <c r="G691" s="54"/>
      <c r="H691" s="54"/>
      <c r="I691" s="54"/>
      <c r="J691" s="3"/>
      <c r="K691" s="3"/>
    </row>
    <row r="692" spans="7:11" s="5" customFormat="1">
      <c r="G692" s="54"/>
      <c r="H692" s="54"/>
      <c r="I692" s="54"/>
      <c r="J692" s="3"/>
      <c r="K692" s="3"/>
    </row>
    <row r="693" spans="7:11" s="5" customFormat="1">
      <c r="G693" s="54"/>
      <c r="H693" s="54"/>
      <c r="I693" s="54"/>
      <c r="J693" s="3"/>
      <c r="K693" s="3"/>
    </row>
    <row r="694" spans="7:11" s="5" customFormat="1">
      <c r="G694" s="54"/>
      <c r="H694" s="54"/>
      <c r="I694" s="54"/>
      <c r="J694" s="3"/>
      <c r="K694" s="3"/>
    </row>
    <row r="695" spans="7:11" s="5" customFormat="1">
      <c r="G695" s="54"/>
      <c r="H695" s="54"/>
      <c r="I695" s="54"/>
      <c r="J695" s="3"/>
      <c r="K695" s="3"/>
    </row>
    <row r="696" spans="7:11" s="5" customFormat="1">
      <c r="G696" s="54"/>
      <c r="H696" s="54"/>
      <c r="I696" s="54"/>
      <c r="J696" s="3"/>
      <c r="K696" s="3"/>
    </row>
    <row r="697" spans="7:11" s="5" customFormat="1">
      <c r="G697" s="54"/>
      <c r="H697" s="54"/>
      <c r="I697" s="54"/>
      <c r="J697" s="3"/>
      <c r="K697" s="3"/>
    </row>
    <row r="698" spans="7:11" s="5" customFormat="1">
      <c r="G698" s="54"/>
      <c r="H698" s="54"/>
      <c r="I698" s="54"/>
      <c r="J698" s="3"/>
      <c r="K698" s="3"/>
    </row>
    <row r="699" spans="7:11" s="5" customFormat="1">
      <c r="G699" s="54"/>
      <c r="H699" s="54"/>
      <c r="I699" s="54"/>
      <c r="J699" s="3"/>
      <c r="K699" s="3"/>
    </row>
    <row r="700" spans="7:11" s="5" customFormat="1">
      <c r="G700" s="54"/>
      <c r="H700" s="54"/>
      <c r="I700" s="54"/>
      <c r="J700" s="3"/>
      <c r="K700" s="3"/>
    </row>
    <row r="701" spans="7:11" s="5" customFormat="1">
      <c r="G701" s="54"/>
      <c r="H701" s="54"/>
      <c r="I701" s="54"/>
      <c r="J701" s="3"/>
      <c r="K701" s="3"/>
    </row>
    <row r="702" spans="7:11" s="5" customFormat="1">
      <c r="G702" s="54"/>
      <c r="H702" s="54"/>
      <c r="I702" s="54"/>
      <c r="J702" s="3"/>
      <c r="K702" s="3"/>
    </row>
    <row r="703" spans="7:11" s="5" customFormat="1">
      <c r="G703" s="54"/>
      <c r="H703" s="54"/>
      <c r="I703" s="54"/>
      <c r="J703" s="3"/>
      <c r="K703" s="3"/>
    </row>
    <row r="704" spans="7:11" s="5" customFormat="1">
      <c r="G704" s="54"/>
      <c r="H704" s="54"/>
      <c r="I704" s="54"/>
      <c r="J704" s="3"/>
      <c r="K704" s="3"/>
    </row>
    <row r="705" spans="7:11" s="5" customFormat="1">
      <c r="G705" s="54"/>
      <c r="H705" s="54"/>
      <c r="I705" s="54"/>
      <c r="J705" s="3"/>
      <c r="K705" s="3"/>
    </row>
    <row r="706" spans="7:11" s="5" customFormat="1">
      <c r="G706" s="54"/>
      <c r="H706" s="54"/>
      <c r="I706" s="54"/>
      <c r="J706" s="3"/>
      <c r="K706" s="3"/>
    </row>
    <row r="707" spans="7:11" s="5" customFormat="1">
      <c r="G707" s="54"/>
      <c r="H707" s="54"/>
      <c r="I707" s="54"/>
      <c r="J707" s="3"/>
      <c r="K707" s="3"/>
    </row>
    <row r="708" spans="7:11" s="5" customFormat="1">
      <c r="G708" s="54"/>
      <c r="H708" s="54"/>
      <c r="I708" s="54"/>
      <c r="J708" s="3"/>
      <c r="K708" s="3"/>
    </row>
    <row r="709" spans="7:11" s="5" customFormat="1">
      <c r="G709" s="54"/>
      <c r="H709" s="54"/>
      <c r="I709" s="54"/>
      <c r="J709" s="3"/>
      <c r="K709" s="3"/>
    </row>
    <row r="710" spans="7:11" s="5" customFormat="1">
      <c r="G710" s="54"/>
      <c r="H710" s="54"/>
      <c r="I710" s="54"/>
      <c r="J710" s="3"/>
      <c r="K710" s="3"/>
    </row>
    <row r="711" spans="7:11" s="5" customFormat="1">
      <c r="G711" s="54"/>
      <c r="H711" s="54"/>
      <c r="I711" s="54"/>
      <c r="J711" s="3"/>
      <c r="K711" s="3"/>
    </row>
    <row r="712" spans="7:11" s="5" customFormat="1">
      <c r="G712" s="54"/>
      <c r="H712" s="54"/>
      <c r="I712" s="54"/>
      <c r="J712" s="3"/>
      <c r="K712" s="3"/>
    </row>
    <row r="713" spans="7:11" s="5" customFormat="1">
      <c r="G713" s="54"/>
      <c r="H713" s="54"/>
      <c r="I713" s="54"/>
      <c r="J713" s="3"/>
      <c r="K713" s="3"/>
    </row>
    <row r="714" spans="7:11" s="5" customFormat="1">
      <c r="G714" s="54"/>
      <c r="H714" s="54"/>
      <c r="I714" s="54"/>
      <c r="J714" s="3"/>
      <c r="K714" s="3"/>
    </row>
    <row r="715" spans="7:11" s="5" customFormat="1">
      <c r="G715" s="54"/>
      <c r="H715" s="54"/>
      <c r="I715" s="54"/>
      <c r="J715" s="3"/>
      <c r="K715" s="3"/>
    </row>
    <row r="716" spans="7:11" s="5" customFormat="1">
      <c r="G716" s="54"/>
      <c r="H716" s="54"/>
      <c r="I716" s="54"/>
      <c r="J716" s="3"/>
      <c r="K716" s="3"/>
    </row>
    <row r="717" spans="7:11" s="5" customFormat="1">
      <c r="G717" s="54"/>
      <c r="H717" s="54"/>
      <c r="I717" s="54"/>
      <c r="J717" s="3"/>
      <c r="K717" s="3"/>
    </row>
    <row r="718" spans="7:11" s="5" customFormat="1">
      <c r="G718" s="54"/>
      <c r="H718" s="54"/>
      <c r="I718" s="54"/>
      <c r="J718" s="3"/>
      <c r="K718" s="3"/>
    </row>
    <row r="719" spans="7:11" s="5" customFormat="1">
      <c r="G719" s="54"/>
      <c r="H719" s="54"/>
      <c r="I719" s="54"/>
      <c r="J719" s="3"/>
      <c r="K719" s="3"/>
    </row>
    <row r="720" spans="7:11" s="5" customFormat="1">
      <c r="G720" s="54"/>
      <c r="H720" s="54"/>
      <c r="I720" s="54"/>
      <c r="J720" s="3"/>
      <c r="K720" s="3"/>
    </row>
    <row r="721" spans="7:11" s="5" customFormat="1">
      <c r="G721" s="54"/>
      <c r="H721" s="54"/>
      <c r="I721" s="54"/>
      <c r="J721" s="3"/>
      <c r="K721" s="3"/>
    </row>
    <row r="722" spans="7:11" s="5" customFormat="1">
      <c r="G722" s="54"/>
      <c r="H722" s="54"/>
      <c r="I722" s="54"/>
      <c r="J722" s="3"/>
      <c r="K722" s="3"/>
    </row>
    <row r="723" spans="7:11" s="5" customFormat="1">
      <c r="G723" s="54"/>
      <c r="H723" s="54"/>
      <c r="I723" s="54"/>
      <c r="J723" s="3"/>
      <c r="K723" s="3"/>
    </row>
    <row r="724" spans="7:11" s="5" customFormat="1">
      <c r="G724" s="54"/>
      <c r="H724" s="54"/>
      <c r="I724" s="54"/>
      <c r="J724" s="3"/>
      <c r="K724" s="3"/>
    </row>
    <row r="725" spans="7:11" s="5" customFormat="1">
      <c r="G725" s="54"/>
      <c r="H725" s="54"/>
      <c r="I725" s="54"/>
      <c r="J725" s="3"/>
      <c r="K725" s="3"/>
    </row>
    <row r="726" spans="7:11" s="5" customFormat="1">
      <c r="G726" s="54"/>
      <c r="H726" s="54"/>
      <c r="I726" s="54"/>
      <c r="J726" s="3"/>
      <c r="K726" s="3"/>
    </row>
    <row r="727" spans="7:11" s="5" customFormat="1">
      <c r="G727" s="54"/>
      <c r="H727" s="54"/>
      <c r="I727" s="54"/>
      <c r="J727" s="3"/>
      <c r="K727" s="3"/>
    </row>
    <row r="728" spans="7:11" s="5" customFormat="1">
      <c r="G728" s="54"/>
      <c r="H728" s="54"/>
      <c r="I728" s="54"/>
      <c r="J728" s="3"/>
      <c r="K728" s="3"/>
    </row>
    <row r="729" spans="7:11" s="5" customFormat="1">
      <c r="G729" s="54"/>
      <c r="H729" s="54"/>
      <c r="I729" s="54"/>
      <c r="J729" s="3"/>
      <c r="K729" s="3"/>
    </row>
    <row r="730" spans="7:11" s="5" customFormat="1">
      <c r="G730" s="54"/>
      <c r="H730" s="54"/>
      <c r="I730" s="54"/>
      <c r="J730" s="3"/>
      <c r="K730" s="3"/>
    </row>
    <row r="731" spans="7:11" s="5" customFormat="1">
      <c r="G731" s="54"/>
      <c r="H731" s="54"/>
      <c r="I731" s="54"/>
      <c r="J731" s="3"/>
      <c r="K731" s="3"/>
    </row>
    <row r="732" spans="7:11" s="5" customFormat="1">
      <c r="G732" s="54"/>
      <c r="H732" s="54"/>
      <c r="I732" s="54"/>
      <c r="J732" s="3"/>
      <c r="K732" s="3"/>
    </row>
    <row r="733" spans="7:11" s="5" customFormat="1">
      <c r="G733" s="54"/>
      <c r="H733" s="54"/>
      <c r="I733" s="54"/>
      <c r="J733" s="3"/>
      <c r="K733" s="3"/>
    </row>
    <row r="734" spans="7:11" s="5" customFormat="1">
      <c r="G734" s="54"/>
      <c r="H734" s="54"/>
      <c r="I734" s="54"/>
      <c r="J734" s="3"/>
      <c r="K734" s="3"/>
    </row>
    <row r="735" spans="7:11" s="5" customFormat="1">
      <c r="G735" s="54"/>
      <c r="H735" s="54"/>
      <c r="I735" s="54"/>
      <c r="J735" s="3"/>
      <c r="K735" s="3"/>
    </row>
    <row r="736" spans="7:11" s="5" customFormat="1">
      <c r="G736" s="54"/>
      <c r="H736" s="54"/>
      <c r="I736" s="54"/>
      <c r="J736" s="3"/>
      <c r="K736" s="3"/>
    </row>
    <row r="737" spans="7:11" s="5" customFormat="1">
      <c r="G737" s="54"/>
      <c r="H737" s="54"/>
      <c r="I737" s="54"/>
      <c r="J737" s="3"/>
      <c r="K737" s="3"/>
    </row>
    <row r="738" spans="7:11" s="5" customFormat="1">
      <c r="G738" s="54"/>
      <c r="H738" s="54"/>
      <c r="I738" s="54"/>
      <c r="J738" s="3"/>
      <c r="K738" s="3"/>
    </row>
    <row r="739" spans="7:11" s="5" customFormat="1">
      <c r="G739" s="54"/>
      <c r="H739" s="54"/>
      <c r="I739" s="54"/>
      <c r="J739" s="3"/>
      <c r="K739" s="3"/>
    </row>
    <row r="740" spans="7:11" s="5" customFormat="1">
      <c r="G740" s="54"/>
      <c r="H740" s="54"/>
      <c r="I740" s="54"/>
      <c r="J740" s="3"/>
      <c r="K740" s="3"/>
    </row>
    <row r="741" spans="7:11" s="5" customFormat="1">
      <c r="G741" s="54"/>
      <c r="H741" s="54"/>
      <c r="I741" s="54"/>
      <c r="J741" s="3"/>
      <c r="K741" s="3"/>
    </row>
    <row r="742" spans="7:11" s="5" customFormat="1">
      <c r="G742" s="54"/>
      <c r="H742" s="54"/>
      <c r="I742" s="54"/>
      <c r="J742" s="3"/>
      <c r="K742" s="3"/>
    </row>
    <row r="743" spans="7:11" s="5" customFormat="1">
      <c r="G743" s="54"/>
      <c r="H743" s="54"/>
      <c r="I743" s="54"/>
      <c r="J743" s="3"/>
      <c r="K743" s="3"/>
    </row>
    <row r="744" spans="7:11" s="5" customFormat="1">
      <c r="G744" s="54"/>
      <c r="H744" s="54"/>
      <c r="I744" s="54"/>
      <c r="J744" s="3"/>
      <c r="K744" s="3"/>
    </row>
    <row r="745" spans="7:11" s="5" customFormat="1">
      <c r="G745" s="54"/>
      <c r="H745" s="54"/>
      <c r="I745" s="54"/>
      <c r="J745" s="3"/>
      <c r="K745" s="3"/>
    </row>
    <row r="746" spans="7:11" s="5" customFormat="1">
      <c r="G746" s="54"/>
      <c r="H746" s="54"/>
      <c r="I746" s="54"/>
      <c r="J746" s="3"/>
      <c r="K746" s="3"/>
    </row>
    <row r="747" spans="7:11" s="5" customFormat="1">
      <c r="G747" s="54"/>
      <c r="H747" s="54"/>
      <c r="I747" s="54"/>
      <c r="J747" s="3"/>
      <c r="K747" s="3"/>
    </row>
    <row r="748" spans="7:11" s="5" customFormat="1">
      <c r="G748" s="54"/>
      <c r="H748" s="54"/>
      <c r="I748" s="54"/>
      <c r="J748" s="3"/>
      <c r="K748" s="3"/>
    </row>
    <row r="749" spans="7:11" s="5" customFormat="1">
      <c r="G749" s="54"/>
      <c r="H749" s="54"/>
      <c r="I749" s="54"/>
      <c r="J749" s="3"/>
      <c r="K749" s="3"/>
    </row>
    <row r="750" spans="7:11" s="5" customFormat="1">
      <c r="G750" s="54"/>
      <c r="H750" s="54"/>
      <c r="I750" s="54"/>
      <c r="J750" s="3"/>
      <c r="K750" s="3"/>
    </row>
    <row r="751" spans="7:11" s="5" customFormat="1">
      <c r="G751" s="54"/>
      <c r="H751" s="54"/>
      <c r="I751" s="54"/>
      <c r="J751" s="3"/>
      <c r="K751" s="3"/>
    </row>
    <row r="752" spans="7:11" s="5" customFormat="1">
      <c r="G752" s="54"/>
      <c r="H752" s="54"/>
      <c r="I752" s="54"/>
      <c r="J752" s="3"/>
      <c r="K752" s="3"/>
    </row>
    <row r="753" spans="7:11" s="5" customFormat="1">
      <c r="G753" s="54"/>
      <c r="H753" s="54"/>
      <c r="I753" s="54"/>
      <c r="J753" s="3"/>
      <c r="K753" s="3"/>
    </row>
    <row r="754" spans="7:11" s="5" customFormat="1">
      <c r="G754" s="54"/>
      <c r="H754" s="54"/>
      <c r="I754" s="54"/>
      <c r="J754" s="3"/>
      <c r="K754" s="3"/>
    </row>
    <row r="755" spans="7:11" s="5" customFormat="1">
      <c r="G755" s="54"/>
      <c r="H755" s="54"/>
      <c r="I755" s="54"/>
      <c r="J755" s="3"/>
      <c r="K755" s="3"/>
    </row>
    <row r="756" spans="7:11" s="5" customFormat="1">
      <c r="G756" s="54"/>
      <c r="H756" s="54"/>
      <c r="I756" s="54"/>
      <c r="J756" s="3"/>
      <c r="K756" s="3"/>
    </row>
    <row r="757" spans="7:11" s="5" customFormat="1">
      <c r="G757" s="54"/>
      <c r="H757" s="54"/>
      <c r="I757" s="54"/>
      <c r="J757" s="3"/>
      <c r="K757" s="3"/>
    </row>
    <row r="758" spans="7:11" s="5" customFormat="1">
      <c r="G758" s="54"/>
      <c r="H758" s="54"/>
      <c r="I758" s="54"/>
      <c r="J758" s="3"/>
      <c r="K758" s="3"/>
    </row>
    <row r="759" spans="7:11" s="5" customFormat="1">
      <c r="G759" s="54"/>
      <c r="H759" s="54"/>
      <c r="I759" s="54"/>
      <c r="J759" s="3"/>
      <c r="K759" s="3"/>
    </row>
    <row r="760" spans="7:11" s="5" customFormat="1">
      <c r="G760" s="54"/>
      <c r="H760" s="54"/>
      <c r="I760" s="54"/>
      <c r="J760" s="3"/>
      <c r="K760" s="3"/>
    </row>
    <row r="761" spans="7:11" s="5" customFormat="1">
      <c r="G761" s="54"/>
      <c r="H761" s="54"/>
      <c r="I761" s="54"/>
      <c r="J761" s="3"/>
      <c r="K761" s="3"/>
    </row>
    <row r="762" spans="7:11" s="5" customFormat="1">
      <c r="G762" s="54"/>
      <c r="H762" s="54"/>
      <c r="I762" s="54"/>
      <c r="J762" s="3"/>
      <c r="K762" s="3"/>
    </row>
    <row r="763" spans="7:11" s="5" customFormat="1">
      <c r="G763" s="54"/>
      <c r="H763" s="54"/>
      <c r="I763" s="54"/>
      <c r="J763" s="3"/>
      <c r="K763" s="3"/>
    </row>
    <row r="764" spans="7:11" s="5" customFormat="1">
      <c r="G764" s="54"/>
      <c r="H764" s="54"/>
      <c r="I764" s="54"/>
      <c r="J764" s="3"/>
      <c r="K764" s="3"/>
    </row>
    <row r="765" spans="7:11" s="5" customFormat="1">
      <c r="G765" s="54"/>
      <c r="H765" s="54"/>
      <c r="I765" s="54"/>
      <c r="J765" s="3"/>
      <c r="K765" s="3"/>
    </row>
    <row r="766" spans="7:11" s="5" customFormat="1">
      <c r="G766" s="54"/>
      <c r="H766" s="54"/>
      <c r="I766" s="54"/>
      <c r="J766" s="3"/>
      <c r="K766" s="3"/>
    </row>
    <row r="767" spans="7:11" s="5" customFormat="1">
      <c r="G767" s="54"/>
      <c r="H767" s="54"/>
      <c r="I767" s="54"/>
      <c r="J767" s="3"/>
      <c r="K767" s="3"/>
    </row>
    <row r="768" spans="7:11" s="5" customFormat="1">
      <c r="G768" s="54"/>
      <c r="H768" s="54"/>
      <c r="I768" s="54"/>
      <c r="J768" s="3"/>
      <c r="K768" s="3"/>
    </row>
    <row r="769" spans="7:11" s="5" customFormat="1">
      <c r="G769" s="54"/>
      <c r="H769" s="54"/>
      <c r="I769" s="54"/>
      <c r="J769" s="3"/>
      <c r="K769" s="3"/>
    </row>
    <row r="770" spans="7:11" s="5" customFormat="1">
      <c r="G770" s="54"/>
      <c r="H770" s="54"/>
      <c r="I770" s="54"/>
      <c r="J770" s="3"/>
      <c r="K770" s="3"/>
    </row>
    <row r="771" spans="7:11" s="5" customFormat="1">
      <c r="G771" s="54"/>
      <c r="H771" s="54"/>
      <c r="I771" s="54"/>
      <c r="J771" s="3"/>
      <c r="K771" s="3"/>
    </row>
    <row r="772" spans="7:11" s="5" customFormat="1">
      <c r="G772" s="54"/>
      <c r="H772" s="54"/>
      <c r="I772" s="54"/>
      <c r="J772" s="3"/>
      <c r="K772" s="3"/>
    </row>
    <row r="773" spans="7:11" s="5" customFormat="1">
      <c r="G773" s="54"/>
      <c r="H773" s="54"/>
      <c r="I773" s="54"/>
      <c r="J773" s="3"/>
      <c r="K773" s="3"/>
    </row>
    <row r="774" spans="7:11" s="5" customFormat="1">
      <c r="G774" s="54"/>
      <c r="H774" s="54"/>
      <c r="I774" s="54"/>
      <c r="J774" s="3"/>
      <c r="K774" s="3"/>
    </row>
    <row r="775" spans="7:11" s="5" customFormat="1">
      <c r="G775" s="54"/>
      <c r="H775" s="54"/>
      <c r="I775" s="54"/>
      <c r="J775" s="3"/>
      <c r="K775" s="3"/>
    </row>
    <row r="776" spans="7:11" s="5" customFormat="1">
      <c r="G776" s="54"/>
      <c r="H776" s="54"/>
      <c r="I776" s="54"/>
      <c r="J776" s="3"/>
      <c r="K776" s="3"/>
    </row>
    <row r="777" spans="7:11" s="5" customFormat="1">
      <c r="G777" s="54"/>
      <c r="H777" s="54"/>
      <c r="I777" s="54"/>
      <c r="J777" s="3"/>
      <c r="K777" s="3"/>
    </row>
    <row r="778" spans="7:11" s="5" customFormat="1">
      <c r="G778" s="54"/>
      <c r="H778" s="54"/>
      <c r="I778" s="54"/>
      <c r="J778" s="3"/>
      <c r="K778" s="3"/>
    </row>
    <row r="779" spans="7:11" s="5" customFormat="1">
      <c r="G779" s="54"/>
      <c r="H779" s="54"/>
      <c r="I779" s="54"/>
      <c r="J779" s="3"/>
      <c r="K779" s="3"/>
    </row>
    <row r="780" spans="7:11" s="5" customFormat="1">
      <c r="G780" s="54"/>
      <c r="H780" s="54"/>
      <c r="I780" s="54"/>
      <c r="J780" s="3"/>
      <c r="K780" s="3"/>
    </row>
    <row r="781" spans="7:11" s="5" customFormat="1">
      <c r="G781" s="54"/>
      <c r="H781" s="54"/>
      <c r="I781" s="54"/>
      <c r="J781" s="3"/>
      <c r="K781" s="3"/>
    </row>
    <row r="782" spans="7:11" s="5" customFormat="1">
      <c r="G782" s="54"/>
      <c r="H782" s="54"/>
      <c r="I782" s="54"/>
      <c r="J782" s="3"/>
      <c r="K782" s="3"/>
    </row>
    <row r="783" spans="7:11" s="5" customFormat="1">
      <c r="G783" s="54"/>
      <c r="H783" s="54"/>
      <c r="I783" s="54"/>
      <c r="J783" s="3"/>
      <c r="K783" s="3"/>
    </row>
    <row r="784" spans="7:11" s="5" customFormat="1">
      <c r="G784" s="54"/>
      <c r="H784" s="54"/>
      <c r="I784" s="54"/>
      <c r="J784" s="3"/>
      <c r="K784" s="3"/>
    </row>
    <row r="785" spans="7:11" s="5" customFormat="1">
      <c r="G785" s="54"/>
      <c r="H785" s="54"/>
      <c r="I785" s="54"/>
      <c r="J785" s="3"/>
      <c r="K785" s="3"/>
    </row>
    <row r="786" spans="7:11" s="5" customFormat="1">
      <c r="G786" s="54"/>
      <c r="H786" s="54"/>
      <c r="I786" s="54"/>
      <c r="J786" s="3"/>
      <c r="K786" s="3"/>
    </row>
    <row r="787" spans="7:11" s="5" customFormat="1">
      <c r="G787" s="54"/>
      <c r="H787" s="54"/>
      <c r="I787" s="54"/>
      <c r="J787" s="3"/>
      <c r="K787" s="3"/>
    </row>
    <row r="788" spans="7:11" s="5" customFormat="1">
      <c r="G788" s="54"/>
      <c r="H788" s="54"/>
      <c r="I788" s="54"/>
      <c r="J788" s="3"/>
      <c r="K788" s="3"/>
    </row>
    <row r="789" spans="7:11" s="5" customFormat="1">
      <c r="G789" s="54"/>
      <c r="H789" s="54"/>
      <c r="I789" s="54"/>
      <c r="J789" s="3"/>
      <c r="K789" s="3"/>
    </row>
    <row r="790" spans="7:11" s="5" customFormat="1">
      <c r="G790" s="54"/>
      <c r="H790" s="54"/>
      <c r="I790" s="54"/>
      <c r="J790" s="3"/>
      <c r="K790" s="3"/>
    </row>
    <row r="791" spans="7:11" s="5" customFormat="1">
      <c r="G791" s="54"/>
      <c r="H791" s="54"/>
      <c r="I791" s="54"/>
      <c r="J791" s="3"/>
      <c r="K791" s="3"/>
    </row>
    <row r="792" spans="7:11" s="5" customFormat="1">
      <c r="G792" s="54"/>
      <c r="H792" s="54"/>
      <c r="I792" s="54"/>
      <c r="J792" s="3"/>
      <c r="K792" s="3"/>
    </row>
    <row r="793" spans="7:11" s="5" customFormat="1">
      <c r="G793" s="54"/>
      <c r="H793" s="54"/>
      <c r="I793" s="54"/>
      <c r="J793" s="3"/>
      <c r="K793" s="3"/>
    </row>
    <row r="794" spans="7:11" s="5" customFormat="1">
      <c r="G794" s="54"/>
      <c r="H794" s="54"/>
      <c r="I794" s="54"/>
      <c r="J794" s="3"/>
      <c r="K794" s="3"/>
    </row>
    <row r="795" spans="7:11" s="5" customFormat="1">
      <c r="G795" s="54"/>
      <c r="H795" s="54"/>
      <c r="I795" s="54"/>
      <c r="J795" s="3"/>
      <c r="K795" s="3"/>
    </row>
    <row r="796" spans="7:11" s="5" customFormat="1">
      <c r="G796" s="54"/>
      <c r="H796" s="54"/>
      <c r="I796" s="54"/>
      <c r="J796" s="3"/>
      <c r="K796" s="3"/>
    </row>
    <row r="797" spans="7:11" s="5" customFormat="1">
      <c r="G797" s="54"/>
      <c r="H797" s="54"/>
      <c r="I797" s="54"/>
      <c r="J797" s="3"/>
      <c r="K797" s="3"/>
    </row>
    <row r="798" spans="7:11" s="5" customFormat="1">
      <c r="G798" s="54"/>
      <c r="H798" s="54"/>
      <c r="I798" s="54"/>
      <c r="J798" s="3"/>
      <c r="K798" s="3"/>
    </row>
    <row r="799" spans="7:11" s="5" customFormat="1">
      <c r="G799" s="54"/>
      <c r="H799" s="54"/>
      <c r="I799" s="54"/>
      <c r="J799" s="3"/>
      <c r="K799" s="3"/>
    </row>
    <row r="800" spans="7:11" s="5" customFormat="1">
      <c r="G800" s="54"/>
      <c r="H800" s="54"/>
      <c r="I800" s="54"/>
      <c r="J800" s="3"/>
      <c r="K800" s="3"/>
    </row>
    <row r="801" spans="7:11" s="5" customFormat="1">
      <c r="G801" s="54"/>
      <c r="H801" s="54"/>
      <c r="I801" s="54"/>
      <c r="J801" s="3"/>
      <c r="K801" s="3"/>
    </row>
    <row r="802" spans="7:11" s="5" customFormat="1">
      <c r="G802" s="54"/>
      <c r="H802" s="54"/>
      <c r="I802" s="54"/>
      <c r="J802" s="3"/>
      <c r="K802" s="3"/>
    </row>
    <row r="803" spans="7:11" s="5" customFormat="1">
      <c r="G803" s="54"/>
      <c r="H803" s="54"/>
      <c r="I803" s="54"/>
      <c r="J803" s="3"/>
      <c r="K803" s="3"/>
    </row>
    <row r="804" spans="7:11" s="5" customFormat="1">
      <c r="G804" s="54"/>
      <c r="H804" s="54"/>
      <c r="I804" s="54"/>
      <c r="J804" s="3"/>
      <c r="K804" s="3"/>
    </row>
    <row r="805" spans="7:11" s="5" customFormat="1">
      <c r="G805" s="54"/>
      <c r="H805" s="54"/>
      <c r="I805" s="54"/>
      <c r="J805" s="3"/>
      <c r="K805" s="3"/>
    </row>
    <row r="806" spans="7:11" s="5" customFormat="1">
      <c r="G806" s="54"/>
      <c r="H806" s="54"/>
      <c r="I806" s="54"/>
      <c r="J806" s="3"/>
      <c r="K806" s="3"/>
    </row>
    <row r="807" spans="7:11" s="5" customFormat="1">
      <c r="G807" s="54"/>
      <c r="H807" s="54"/>
      <c r="I807" s="54"/>
      <c r="J807" s="3"/>
      <c r="K807" s="3"/>
    </row>
    <row r="808" spans="7:11" s="5" customFormat="1">
      <c r="G808" s="54"/>
      <c r="H808" s="54"/>
      <c r="I808" s="54"/>
      <c r="J808" s="3"/>
      <c r="K808" s="3"/>
    </row>
    <row r="809" spans="7:11" s="5" customFormat="1">
      <c r="G809" s="54"/>
      <c r="H809" s="54"/>
      <c r="I809" s="54"/>
      <c r="J809" s="3"/>
      <c r="K809" s="3"/>
    </row>
    <row r="810" spans="7:11" s="5" customFormat="1">
      <c r="G810" s="54"/>
      <c r="H810" s="54"/>
      <c r="I810" s="54"/>
      <c r="J810" s="3"/>
      <c r="K810" s="3"/>
    </row>
    <row r="811" spans="7:11" s="5" customFormat="1">
      <c r="G811" s="54"/>
      <c r="H811" s="54"/>
      <c r="I811" s="54"/>
      <c r="J811" s="3"/>
      <c r="K811" s="3"/>
    </row>
    <row r="812" spans="7:11" s="5" customFormat="1">
      <c r="G812" s="54"/>
      <c r="H812" s="54"/>
      <c r="I812" s="54"/>
      <c r="J812" s="3"/>
      <c r="K812" s="3"/>
    </row>
    <row r="813" spans="7:11" s="5" customFormat="1">
      <c r="G813" s="54"/>
      <c r="H813" s="54"/>
      <c r="I813" s="54"/>
      <c r="J813" s="3"/>
      <c r="K813" s="3"/>
    </row>
    <row r="814" spans="7:11" s="5" customFormat="1">
      <c r="G814" s="54"/>
      <c r="H814" s="54"/>
      <c r="I814" s="54"/>
      <c r="J814" s="3"/>
      <c r="K814" s="3"/>
    </row>
    <row r="815" spans="7:11" s="5" customFormat="1">
      <c r="G815" s="54"/>
      <c r="H815" s="54"/>
      <c r="I815" s="54"/>
      <c r="J815" s="3"/>
      <c r="K815" s="3"/>
    </row>
    <row r="816" spans="7:11" s="5" customFormat="1">
      <c r="G816" s="54"/>
      <c r="H816" s="54"/>
      <c r="I816" s="54"/>
      <c r="J816" s="3"/>
      <c r="K816" s="3"/>
    </row>
    <row r="817" spans="7:11" s="5" customFormat="1">
      <c r="G817" s="54"/>
      <c r="H817" s="54"/>
      <c r="I817" s="54"/>
      <c r="J817" s="3"/>
      <c r="K817" s="3"/>
    </row>
    <row r="818" spans="7:11" s="5" customFormat="1">
      <c r="G818" s="54"/>
      <c r="H818" s="54"/>
      <c r="I818" s="54"/>
      <c r="J818" s="3"/>
      <c r="K818" s="3"/>
    </row>
    <row r="819" spans="7:11" s="5" customFormat="1">
      <c r="G819" s="54"/>
      <c r="H819" s="54"/>
      <c r="I819" s="54"/>
      <c r="J819" s="3"/>
      <c r="K819" s="3"/>
    </row>
    <row r="820" spans="7:11" s="5" customFormat="1">
      <c r="G820" s="54"/>
      <c r="H820" s="54"/>
      <c r="I820" s="54"/>
      <c r="J820" s="3"/>
      <c r="K820" s="3"/>
    </row>
    <row r="821" spans="7:11" s="5" customFormat="1">
      <c r="G821" s="54"/>
      <c r="H821" s="54"/>
      <c r="I821" s="54"/>
      <c r="J821" s="3"/>
      <c r="K821" s="3"/>
    </row>
    <row r="822" spans="7:11" s="5" customFormat="1">
      <c r="G822" s="54"/>
      <c r="H822" s="54"/>
      <c r="I822" s="54"/>
      <c r="J822" s="3"/>
      <c r="K822" s="3"/>
    </row>
    <row r="823" spans="7:11" s="5" customFormat="1">
      <c r="G823" s="54"/>
      <c r="H823" s="54"/>
      <c r="I823" s="54"/>
      <c r="J823" s="3"/>
      <c r="K823" s="3"/>
    </row>
    <row r="824" spans="7:11" s="5" customFormat="1">
      <c r="G824" s="54"/>
      <c r="H824" s="54"/>
      <c r="I824" s="54"/>
      <c r="J824" s="3"/>
      <c r="K824" s="3"/>
    </row>
    <row r="825" spans="7:11" s="5" customFormat="1">
      <c r="G825" s="54"/>
      <c r="H825" s="54"/>
      <c r="I825" s="54"/>
      <c r="J825" s="3"/>
      <c r="K825" s="3"/>
    </row>
    <row r="826" spans="7:11" s="5" customFormat="1">
      <c r="G826" s="54"/>
      <c r="H826" s="54"/>
      <c r="I826" s="54"/>
      <c r="J826" s="3"/>
      <c r="K826" s="3"/>
    </row>
    <row r="827" spans="7:11" s="5" customFormat="1">
      <c r="G827" s="54"/>
      <c r="H827" s="54"/>
      <c r="I827" s="54"/>
      <c r="J827" s="3"/>
      <c r="K827" s="3"/>
    </row>
    <row r="828" spans="7:11" s="5" customFormat="1">
      <c r="G828" s="54"/>
      <c r="H828" s="54"/>
      <c r="I828" s="54"/>
      <c r="J828" s="3"/>
      <c r="K828" s="3"/>
    </row>
    <row r="829" spans="7:11" s="5" customFormat="1">
      <c r="G829" s="54"/>
      <c r="H829" s="54"/>
      <c r="I829" s="54"/>
      <c r="J829" s="3"/>
      <c r="K829" s="3"/>
    </row>
    <row r="830" spans="7:11" s="5" customFormat="1">
      <c r="G830" s="54"/>
      <c r="H830" s="54"/>
      <c r="I830" s="54"/>
      <c r="J830" s="3"/>
      <c r="K830" s="3"/>
    </row>
    <row r="831" spans="7:11" s="5" customFormat="1">
      <c r="G831" s="54"/>
      <c r="H831" s="54"/>
      <c r="I831" s="54"/>
      <c r="J831" s="3"/>
      <c r="K831" s="3"/>
    </row>
    <row r="832" spans="7:11" s="5" customFormat="1">
      <c r="G832" s="54"/>
      <c r="H832" s="54"/>
      <c r="I832" s="54"/>
      <c r="J832" s="3"/>
      <c r="K832" s="3"/>
    </row>
    <row r="833" spans="7:11" s="5" customFormat="1">
      <c r="G833" s="54"/>
      <c r="H833" s="54"/>
      <c r="I833" s="54"/>
      <c r="J833" s="3"/>
      <c r="K833" s="3"/>
    </row>
    <row r="834" spans="7:11" s="5" customFormat="1">
      <c r="G834" s="54"/>
      <c r="H834" s="54"/>
      <c r="I834" s="54"/>
      <c r="J834" s="3"/>
      <c r="K834" s="3"/>
    </row>
    <row r="835" spans="7:11" s="5" customFormat="1">
      <c r="G835" s="54"/>
      <c r="H835" s="54"/>
      <c r="I835" s="54"/>
      <c r="J835" s="3"/>
      <c r="K835" s="3"/>
    </row>
    <row r="836" spans="7:11" s="5" customFormat="1">
      <c r="G836" s="54"/>
      <c r="H836" s="54"/>
      <c r="I836" s="54"/>
      <c r="J836" s="3"/>
      <c r="K836" s="3"/>
    </row>
    <row r="837" spans="7:11" s="5" customFormat="1">
      <c r="G837" s="54"/>
      <c r="H837" s="54"/>
      <c r="I837" s="54"/>
      <c r="J837" s="3"/>
      <c r="K837" s="3"/>
    </row>
    <row r="838" spans="7:11" s="5" customFormat="1">
      <c r="G838" s="54"/>
      <c r="H838" s="54"/>
      <c r="I838" s="54"/>
      <c r="J838" s="3"/>
      <c r="K838" s="3"/>
    </row>
    <row r="839" spans="7:11" s="5" customFormat="1">
      <c r="G839" s="54"/>
      <c r="H839" s="54"/>
      <c r="I839" s="54"/>
      <c r="J839" s="3"/>
      <c r="K839" s="3"/>
    </row>
    <row r="840" spans="7:11" s="5" customFormat="1">
      <c r="G840" s="54"/>
      <c r="H840" s="54"/>
      <c r="I840" s="54"/>
      <c r="J840" s="3"/>
      <c r="K840" s="3"/>
    </row>
    <row r="841" spans="7:11" s="5" customFormat="1">
      <c r="G841" s="54"/>
      <c r="H841" s="54"/>
      <c r="I841" s="54"/>
      <c r="J841" s="3"/>
      <c r="K841" s="3"/>
    </row>
    <row r="842" spans="7:11" s="5" customFormat="1">
      <c r="G842" s="54"/>
      <c r="H842" s="54"/>
      <c r="I842" s="54"/>
      <c r="J842" s="3"/>
      <c r="K842" s="3"/>
    </row>
    <row r="843" spans="7:11" s="5" customFormat="1">
      <c r="G843" s="54"/>
      <c r="H843" s="54"/>
      <c r="I843" s="54"/>
      <c r="J843" s="3"/>
      <c r="K843" s="3"/>
    </row>
    <row r="844" spans="7:11" s="5" customFormat="1">
      <c r="G844" s="54"/>
      <c r="H844" s="54"/>
      <c r="I844" s="54"/>
      <c r="J844" s="3"/>
      <c r="K844" s="3"/>
    </row>
    <row r="845" spans="7:11" s="5" customFormat="1">
      <c r="G845" s="54"/>
      <c r="H845" s="54"/>
      <c r="I845" s="54"/>
      <c r="J845" s="3"/>
      <c r="K845" s="3"/>
    </row>
    <row r="846" spans="7:11" s="5" customFormat="1">
      <c r="G846" s="54"/>
      <c r="H846" s="54"/>
      <c r="I846" s="54"/>
      <c r="J846" s="3"/>
      <c r="K846" s="3"/>
    </row>
    <row r="847" spans="7:11" s="5" customFormat="1">
      <c r="G847" s="54"/>
      <c r="H847" s="54"/>
      <c r="I847" s="54"/>
      <c r="J847" s="3"/>
      <c r="K847" s="3"/>
    </row>
    <row r="848" spans="7:11" s="5" customFormat="1">
      <c r="G848" s="54"/>
      <c r="H848" s="54"/>
      <c r="I848" s="54"/>
      <c r="J848" s="3"/>
      <c r="K848" s="3"/>
    </row>
    <row r="849" spans="7:11" s="5" customFormat="1">
      <c r="G849" s="54"/>
      <c r="H849" s="54"/>
      <c r="I849" s="54"/>
      <c r="J849" s="3"/>
      <c r="K849" s="3"/>
    </row>
    <row r="850" spans="7:11" s="5" customFormat="1">
      <c r="G850" s="54"/>
      <c r="H850" s="54"/>
      <c r="I850" s="54"/>
      <c r="J850" s="3"/>
      <c r="K850" s="3"/>
    </row>
    <row r="851" spans="7:11" s="5" customFormat="1">
      <c r="G851" s="54"/>
      <c r="H851" s="54"/>
      <c r="I851" s="54"/>
      <c r="J851" s="3"/>
      <c r="K851" s="3"/>
    </row>
    <row r="852" spans="7:11" s="5" customFormat="1">
      <c r="G852" s="54"/>
      <c r="H852" s="54"/>
      <c r="I852" s="54"/>
      <c r="J852" s="3"/>
      <c r="K852" s="3"/>
    </row>
    <row r="853" spans="7:11" s="5" customFormat="1">
      <c r="G853" s="54"/>
      <c r="H853" s="54"/>
      <c r="I853" s="54"/>
      <c r="J853" s="3"/>
      <c r="K853" s="3"/>
    </row>
    <row r="854" spans="7:11" s="5" customFormat="1">
      <c r="G854" s="54"/>
      <c r="H854" s="54"/>
      <c r="I854" s="54"/>
      <c r="J854" s="3"/>
      <c r="K854" s="3"/>
    </row>
    <row r="855" spans="7:11" s="5" customFormat="1">
      <c r="G855" s="54"/>
      <c r="H855" s="54"/>
      <c r="I855" s="54"/>
      <c r="J855" s="3"/>
      <c r="K855" s="3"/>
    </row>
    <row r="856" spans="7:11" s="5" customFormat="1">
      <c r="G856" s="54"/>
      <c r="H856" s="54"/>
      <c r="I856" s="54"/>
      <c r="J856" s="3"/>
      <c r="K856" s="3"/>
    </row>
    <row r="857" spans="7:11" s="5" customFormat="1">
      <c r="G857" s="54"/>
      <c r="H857" s="54"/>
      <c r="I857" s="54"/>
      <c r="J857" s="3"/>
      <c r="K857" s="3"/>
    </row>
    <row r="858" spans="7:11" s="5" customFormat="1">
      <c r="G858" s="54"/>
      <c r="H858" s="54"/>
      <c r="I858" s="54"/>
      <c r="J858" s="3"/>
      <c r="K858" s="3"/>
    </row>
    <row r="859" spans="7:11" s="5" customFormat="1">
      <c r="G859" s="54"/>
      <c r="H859" s="54"/>
      <c r="I859" s="54"/>
      <c r="J859" s="3"/>
      <c r="K859" s="3"/>
    </row>
    <row r="860" spans="7:11" s="5" customFormat="1">
      <c r="G860" s="54"/>
      <c r="H860" s="54"/>
      <c r="I860" s="54"/>
      <c r="J860" s="3"/>
      <c r="K860" s="3"/>
    </row>
    <row r="861" spans="7:11" s="5" customFormat="1">
      <c r="G861" s="54"/>
      <c r="H861" s="54"/>
      <c r="I861" s="54"/>
      <c r="J861" s="3"/>
      <c r="K861" s="3"/>
    </row>
    <row r="862" spans="7:11" s="5" customFormat="1">
      <c r="G862" s="54"/>
      <c r="H862" s="54"/>
      <c r="I862" s="54"/>
      <c r="J862" s="3"/>
      <c r="K862" s="3"/>
    </row>
    <row r="863" spans="7:11" s="5" customFormat="1">
      <c r="G863" s="54"/>
      <c r="H863" s="54"/>
      <c r="I863" s="54"/>
      <c r="J863" s="3"/>
      <c r="K863" s="3"/>
    </row>
    <row r="864" spans="7:11" s="5" customFormat="1">
      <c r="G864" s="54"/>
      <c r="H864" s="54"/>
      <c r="I864" s="54"/>
      <c r="J864" s="3"/>
      <c r="K864" s="3"/>
    </row>
    <row r="865" spans="7:11" s="5" customFormat="1">
      <c r="G865" s="54"/>
      <c r="H865" s="54"/>
      <c r="I865" s="54"/>
      <c r="J865" s="3"/>
      <c r="K865" s="3"/>
    </row>
    <row r="866" spans="7:11" s="5" customFormat="1">
      <c r="G866" s="54"/>
      <c r="H866" s="54"/>
      <c r="I866" s="54"/>
      <c r="J866" s="3"/>
      <c r="K866" s="3"/>
    </row>
    <row r="867" spans="7:11" s="5" customFormat="1">
      <c r="G867" s="54"/>
      <c r="H867" s="54"/>
      <c r="I867" s="54"/>
      <c r="J867" s="3"/>
      <c r="K867" s="3"/>
    </row>
    <row r="868" spans="7:11" s="5" customFormat="1">
      <c r="G868" s="54"/>
      <c r="H868" s="54"/>
      <c r="I868" s="54"/>
      <c r="J868" s="3"/>
      <c r="K868" s="3"/>
    </row>
    <row r="869" spans="7:11" s="5" customFormat="1">
      <c r="G869" s="54"/>
      <c r="H869" s="54"/>
      <c r="I869" s="54"/>
      <c r="J869" s="3"/>
      <c r="K869" s="3"/>
    </row>
    <row r="870" spans="7:11" s="5" customFormat="1">
      <c r="G870" s="54"/>
      <c r="H870" s="54"/>
      <c r="I870" s="54"/>
      <c r="J870" s="3"/>
      <c r="K870" s="3"/>
    </row>
    <row r="871" spans="7:11" s="5" customFormat="1">
      <c r="G871" s="54"/>
      <c r="H871" s="54"/>
      <c r="I871" s="54"/>
      <c r="J871" s="3"/>
      <c r="K871" s="3"/>
    </row>
    <row r="872" spans="7:11" s="5" customFormat="1">
      <c r="G872" s="54"/>
      <c r="H872" s="54"/>
      <c r="I872" s="54"/>
      <c r="J872" s="3"/>
      <c r="K872" s="3"/>
    </row>
    <row r="873" spans="7:11" s="5" customFormat="1">
      <c r="G873" s="54"/>
      <c r="H873" s="54"/>
      <c r="I873" s="54"/>
      <c r="J873" s="3"/>
      <c r="K873" s="3"/>
    </row>
    <row r="874" spans="7:11" s="5" customFormat="1">
      <c r="G874" s="54"/>
      <c r="H874" s="54"/>
      <c r="I874" s="54"/>
      <c r="J874" s="3"/>
      <c r="K874" s="3"/>
    </row>
    <row r="875" spans="7:11" s="5" customFormat="1">
      <c r="G875" s="54"/>
      <c r="H875" s="54"/>
      <c r="I875" s="54"/>
      <c r="J875" s="3"/>
      <c r="K875" s="3"/>
    </row>
    <row r="876" spans="7:11" s="5" customFormat="1">
      <c r="G876" s="54"/>
      <c r="H876" s="54"/>
      <c r="I876" s="54"/>
      <c r="J876" s="3"/>
      <c r="K876" s="3"/>
    </row>
    <row r="877" spans="7:11" s="5" customFormat="1">
      <c r="G877" s="54"/>
      <c r="H877" s="54"/>
      <c r="I877" s="54"/>
      <c r="J877" s="3"/>
      <c r="K877" s="3"/>
    </row>
    <row r="878" spans="7:11" s="5" customFormat="1">
      <c r="G878" s="54"/>
      <c r="H878" s="54"/>
      <c r="I878" s="54"/>
      <c r="J878" s="3"/>
      <c r="K878" s="3"/>
    </row>
    <row r="879" spans="7:11" s="5" customFormat="1">
      <c r="G879" s="54"/>
      <c r="H879" s="54"/>
      <c r="I879" s="54"/>
      <c r="J879" s="3"/>
      <c r="K879" s="3"/>
    </row>
    <row r="880" spans="7:11" s="5" customFormat="1">
      <c r="G880" s="54"/>
      <c r="H880" s="54"/>
      <c r="I880" s="54"/>
      <c r="J880" s="3"/>
      <c r="K880" s="3"/>
    </row>
    <row r="881" spans="7:11" s="5" customFormat="1">
      <c r="G881" s="54"/>
      <c r="H881" s="54"/>
      <c r="I881" s="54"/>
      <c r="J881" s="3"/>
      <c r="K881" s="3"/>
    </row>
    <row r="882" spans="7:11" s="5" customFormat="1">
      <c r="G882" s="54"/>
      <c r="H882" s="54"/>
      <c r="I882" s="54"/>
      <c r="J882" s="3"/>
      <c r="K882" s="3"/>
    </row>
    <row r="883" spans="7:11" s="5" customFormat="1">
      <c r="G883" s="54"/>
      <c r="H883" s="54"/>
      <c r="I883" s="54"/>
      <c r="J883" s="3"/>
      <c r="K883" s="3"/>
    </row>
    <row r="884" spans="7:11" s="5" customFormat="1">
      <c r="G884" s="54"/>
      <c r="H884" s="54"/>
      <c r="I884" s="54"/>
      <c r="J884" s="3"/>
      <c r="K884" s="3"/>
    </row>
    <row r="885" spans="7:11" s="5" customFormat="1">
      <c r="G885" s="54"/>
      <c r="H885" s="54"/>
      <c r="I885" s="54"/>
      <c r="J885" s="3"/>
      <c r="K885" s="3"/>
    </row>
    <row r="886" spans="7:11" s="5" customFormat="1">
      <c r="G886" s="54"/>
      <c r="H886" s="54"/>
      <c r="I886" s="54"/>
      <c r="J886" s="3"/>
      <c r="K886" s="3"/>
    </row>
    <row r="887" spans="7:11" s="5" customFormat="1">
      <c r="G887" s="54"/>
      <c r="H887" s="54"/>
      <c r="I887" s="54"/>
      <c r="J887" s="3"/>
      <c r="K887" s="3"/>
    </row>
    <row r="888" spans="7:11" s="5" customFormat="1">
      <c r="G888" s="54"/>
      <c r="H888" s="54"/>
      <c r="I888" s="54"/>
      <c r="J888" s="3"/>
      <c r="K888" s="3"/>
    </row>
    <row r="889" spans="7:11" s="5" customFormat="1">
      <c r="G889" s="54"/>
      <c r="H889" s="54"/>
      <c r="I889" s="54"/>
      <c r="J889" s="3"/>
      <c r="K889" s="3"/>
    </row>
    <row r="890" spans="7:11" s="5" customFormat="1">
      <c r="G890" s="54"/>
      <c r="H890" s="54"/>
      <c r="I890" s="54"/>
      <c r="J890" s="3"/>
      <c r="K890" s="3"/>
    </row>
    <row r="891" spans="7:11" s="5" customFormat="1">
      <c r="G891" s="54"/>
      <c r="H891" s="54"/>
      <c r="I891" s="54"/>
      <c r="J891" s="3"/>
      <c r="K891" s="3"/>
    </row>
    <row r="892" spans="7:11" s="5" customFormat="1">
      <c r="G892" s="54"/>
      <c r="H892" s="54"/>
      <c r="I892" s="54"/>
      <c r="J892" s="3"/>
      <c r="K892" s="3"/>
    </row>
    <row r="893" spans="7:11" s="5" customFormat="1">
      <c r="G893" s="54"/>
      <c r="H893" s="54"/>
      <c r="I893" s="54"/>
      <c r="J893" s="3"/>
      <c r="K893" s="3"/>
    </row>
    <row r="894" spans="7:11" s="5" customFormat="1">
      <c r="G894" s="54"/>
      <c r="H894" s="54"/>
      <c r="I894" s="54"/>
      <c r="J894" s="3"/>
      <c r="K894" s="3"/>
    </row>
    <row r="895" spans="7:11" s="5" customFormat="1">
      <c r="G895" s="54"/>
      <c r="H895" s="54"/>
      <c r="I895" s="54"/>
      <c r="J895" s="3"/>
      <c r="K895" s="3"/>
    </row>
    <row r="896" spans="7:11" s="5" customFormat="1">
      <c r="G896" s="54"/>
      <c r="H896" s="54"/>
      <c r="I896" s="54"/>
      <c r="J896" s="3"/>
      <c r="K896" s="3"/>
    </row>
    <row r="897" spans="7:11" s="5" customFormat="1">
      <c r="G897" s="54"/>
      <c r="H897" s="54"/>
      <c r="I897" s="54"/>
      <c r="J897" s="3"/>
      <c r="K897" s="3"/>
    </row>
    <row r="898" spans="7:11" s="5" customFormat="1">
      <c r="G898" s="54"/>
      <c r="H898" s="54"/>
      <c r="I898" s="54"/>
      <c r="J898" s="3"/>
      <c r="K898" s="3"/>
    </row>
    <row r="899" spans="7:11" s="5" customFormat="1">
      <c r="G899" s="54"/>
      <c r="H899" s="54"/>
      <c r="I899" s="54"/>
      <c r="J899" s="3"/>
      <c r="K899" s="3"/>
    </row>
    <row r="900" spans="7:11" s="5" customFormat="1">
      <c r="G900" s="54"/>
      <c r="H900" s="54"/>
      <c r="I900" s="54"/>
      <c r="J900" s="3"/>
      <c r="K900" s="3"/>
    </row>
    <row r="901" spans="7:11" s="5" customFormat="1">
      <c r="G901" s="54"/>
      <c r="H901" s="54"/>
      <c r="I901" s="54"/>
      <c r="J901" s="3"/>
      <c r="K901" s="3"/>
    </row>
    <row r="902" spans="7:11" s="5" customFormat="1">
      <c r="G902" s="54"/>
      <c r="H902" s="54"/>
      <c r="I902" s="54"/>
      <c r="J902" s="3"/>
      <c r="K902" s="3"/>
    </row>
    <row r="903" spans="7:11" s="5" customFormat="1">
      <c r="G903" s="54"/>
      <c r="H903" s="54"/>
      <c r="I903" s="54"/>
      <c r="J903" s="3"/>
      <c r="K903" s="3"/>
    </row>
    <row r="904" spans="7:11" s="5" customFormat="1">
      <c r="G904" s="54"/>
      <c r="H904" s="54"/>
      <c r="I904" s="54"/>
      <c r="J904" s="3"/>
      <c r="K904" s="3"/>
    </row>
    <row r="905" spans="7:11" s="5" customFormat="1">
      <c r="G905" s="54"/>
      <c r="H905" s="54"/>
      <c r="I905" s="54"/>
      <c r="J905" s="3"/>
      <c r="K905" s="3"/>
    </row>
    <row r="906" spans="7:11" s="5" customFormat="1">
      <c r="G906" s="54"/>
      <c r="H906" s="54"/>
      <c r="I906" s="54"/>
      <c r="J906" s="3"/>
      <c r="K906" s="3"/>
    </row>
    <row r="907" spans="7:11" s="5" customFormat="1">
      <c r="G907" s="54"/>
      <c r="H907" s="54"/>
      <c r="I907" s="54"/>
      <c r="J907" s="3"/>
      <c r="K907" s="3"/>
    </row>
    <row r="908" spans="7:11" s="5" customFormat="1">
      <c r="G908" s="54"/>
      <c r="H908" s="54"/>
      <c r="I908" s="54"/>
      <c r="J908" s="3"/>
      <c r="K908" s="3"/>
    </row>
    <row r="909" spans="7:11" s="5" customFormat="1">
      <c r="G909" s="54"/>
      <c r="H909" s="54"/>
      <c r="I909" s="54"/>
      <c r="J909" s="3"/>
      <c r="K909" s="3"/>
    </row>
    <row r="910" spans="7:11" s="5" customFormat="1">
      <c r="G910" s="54"/>
      <c r="H910" s="54"/>
      <c r="I910" s="54"/>
      <c r="J910" s="3"/>
      <c r="K910" s="3"/>
    </row>
    <row r="911" spans="7:11" s="5" customFormat="1">
      <c r="G911" s="54"/>
      <c r="H911" s="54"/>
      <c r="I911" s="54"/>
      <c r="J911" s="3"/>
      <c r="K911" s="3"/>
    </row>
    <row r="912" spans="7:11" s="5" customFormat="1">
      <c r="G912" s="54"/>
      <c r="H912" s="54"/>
      <c r="I912" s="54"/>
      <c r="J912" s="3"/>
      <c r="K912" s="3"/>
    </row>
    <row r="913" spans="7:11" s="5" customFormat="1">
      <c r="G913" s="54"/>
      <c r="H913" s="54"/>
      <c r="I913" s="54"/>
      <c r="J913" s="3"/>
      <c r="K913" s="3"/>
    </row>
    <row r="914" spans="7:11" s="5" customFormat="1">
      <c r="G914" s="54"/>
      <c r="H914" s="54"/>
      <c r="I914" s="54"/>
      <c r="J914" s="3"/>
      <c r="K914" s="3"/>
    </row>
    <row r="915" spans="7:11" s="5" customFormat="1">
      <c r="G915" s="54"/>
      <c r="H915" s="54"/>
      <c r="I915" s="54"/>
      <c r="J915" s="3"/>
      <c r="K915" s="3"/>
    </row>
    <row r="916" spans="7:11" s="5" customFormat="1">
      <c r="G916" s="54"/>
      <c r="H916" s="54"/>
      <c r="I916" s="54"/>
      <c r="J916" s="3"/>
      <c r="K916" s="3"/>
    </row>
    <row r="917" spans="7:11" s="5" customFormat="1">
      <c r="G917" s="54"/>
      <c r="H917" s="54"/>
      <c r="I917" s="54"/>
      <c r="J917" s="3"/>
      <c r="K917" s="3"/>
    </row>
    <row r="918" spans="7:11" s="5" customFormat="1">
      <c r="G918" s="54"/>
      <c r="H918" s="54"/>
      <c r="I918" s="54"/>
      <c r="J918" s="3"/>
      <c r="K918" s="3"/>
    </row>
    <row r="919" spans="7:11" s="5" customFormat="1">
      <c r="G919" s="54"/>
      <c r="H919" s="54"/>
      <c r="I919" s="54"/>
      <c r="J919" s="3"/>
      <c r="K919" s="3"/>
    </row>
    <row r="920" spans="7:11" s="5" customFormat="1">
      <c r="G920" s="54"/>
      <c r="H920" s="54"/>
      <c r="I920" s="54"/>
      <c r="J920" s="3"/>
      <c r="K920" s="3"/>
    </row>
    <row r="921" spans="7:11" s="5" customFormat="1">
      <c r="G921" s="54"/>
      <c r="H921" s="54"/>
      <c r="I921" s="54"/>
      <c r="J921" s="3"/>
      <c r="K921" s="3"/>
    </row>
    <row r="922" spans="7:11" s="5" customFormat="1">
      <c r="G922" s="54"/>
      <c r="H922" s="54"/>
      <c r="I922" s="54"/>
      <c r="J922" s="3"/>
      <c r="K922" s="3"/>
    </row>
    <row r="923" spans="7:11" s="5" customFormat="1">
      <c r="G923" s="54"/>
      <c r="H923" s="54"/>
      <c r="I923" s="54"/>
      <c r="J923" s="3"/>
      <c r="K923" s="3"/>
    </row>
    <row r="924" spans="7:11" s="5" customFormat="1">
      <c r="G924" s="54"/>
      <c r="H924" s="54"/>
      <c r="I924" s="54"/>
      <c r="J924" s="3"/>
      <c r="K924" s="3"/>
    </row>
    <row r="925" spans="7:11" s="5" customFormat="1">
      <c r="G925" s="54"/>
      <c r="H925" s="54"/>
      <c r="I925" s="54"/>
      <c r="J925" s="3"/>
      <c r="K925" s="3"/>
    </row>
    <row r="926" spans="7:11" s="5" customFormat="1">
      <c r="G926" s="54"/>
      <c r="H926" s="54"/>
      <c r="I926" s="54"/>
      <c r="J926" s="3"/>
      <c r="K926" s="3"/>
    </row>
    <row r="927" spans="7:11" s="5" customFormat="1">
      <c r="G927" s="54"/>
      <c r="H927" s="54"/>
      <c r="I927" s="54"/>
      <c r="J927" s="3"/>
      <c r="K927" s="3"/>
    </row>
    <row r="928" spans="7:11" s="5" customFormat="1">
      <c r="G928" s="54"/>
      <c r="H928" s="54"/>
      <c r="I928" s="54"/>
      <c r="J928" s="3"/>
      <c r="K928" s="3"/>
    </row>
    <row r="929" spans="7:11" s="5" customFormat="1">
      <c r="G929" s="54"/>
      <c r="H929" s="54"/>
      <c r="I929" s="54"/>
      <c r="J929" s="3"/>
      <c r="K929" s="3"/>
    </row>
    <row r="930" spans="7:11" s="5" customFormat="1">
      <c r="G930" s="54"/>
      <c r="H930" s="54"/>
      <c r="I930" s="54"/>
      <c r="J930" s="3"/>
      <c r="K930" s="3"/>
    </row>
    <row r="931" spans="7:11" s="5" customFormat="1">
      <c r="G931" s="54"/>
      <c r="H931" s="54"/>
      <c r="I931" s="54"/>
      <c r="J931" s="3"/>
      <c r="K931" s="3"/>
    </row>
    <row r="932" spans="7:11" s="5" customFormat="1">
      <c r="G932" s="54"/>
      <c r="H932" s="54"/>
      <c r="I932" s="54"/>
      <c r="J932" s="3"/>
      <c r="K932" s="3"/>
    </row>
    <row r="933" spans="7:11" s="5" customFormat="1">
      <c r="G933" s="54"/>
      <c r="H933" s="54"/>
      <c r="I933" s="54"/>
      <c r="J933" s="3"/>
      <c r="K933" s="3"/>
    </row>
    <row r="934" spans="7:11" s="5" customFormat="1">
      <c r="G934" s="54"/>
      <c r="H934" s="54"/>
      <c r="I934" s="54"/>
      <c r="J934" s="3"/>
      <c r="K934" s="3"/>
    </row>
    <row r="935" spans="7:11" s="5" customFormat="1">
      <c r="G935" s="54"/>
      <c r="H935" s="54"/>
      <c r="I935" s="54"/>
      <c r="J935" s="3"/>
      <c r="K935" s="3"/>
    </row>
    <row r="936" spans="7:11" s="5" customFormat="1">
      <c r="G936" s="54"/>
      <c r="H936" s="54"/>
      <c r="I936" s="54"/>
      <c r="J936" s="3"/>
      <c r="K936" s="3"/>
    </row>
    <row r="937" spans="7:11" s="5" customFormat="1">
      <c r="G937" s="54"/>
      <c r="H937" s="54"/>
      <c r="I937" s="54"/>
      <c r="J937" s="3"/>
      <c r="K937" s="3"/>
    </row>
    <row r="938" spans="7:11" s="5" customFormat="1">
      <c r="G938" s="54"/>
      <c r="H938" s="54"/>
      <c r="I938" s="54"/>
      <c r="J938" s="3"/>
      <c r="K938" s="3"/>
    </row>
    <row r="939" spans="7:11" s="5" customFormat="1">
      <c r="G939" s="54"/>
      <c r="H939" s="54"/>
      <c r="I939" s="54"/>
      <c r="J939" s="3"/>
      <c r="K939" s="3"/>
    </row>
    <row r="940" spans="7:11" s="5" customFormat="1">
      <c r="G940" s="54"/>
      <c r="H940" s="54"/>
      <c r="I940" s="54"/>
      <c r="J940" s="3"/>
      <c r="K940" s="3"/>
    </row>
    <row r="941" spans="7:11" s="5" customFormat="1">
      <c r="G941" s="54"/>
      <c r="H941" s="54"/>
      <c r="I941" s="54"/>
      <c r="J941" s="3"/>
      <c r="K941" s="3"/>
    </row>
    <row r="942" spans="7:11" s="5" customFormat="1">
      <c r="G942" s="54"/>
      <c r="H942" s="54"/>
      <c r="I942" s="54"/>
      <c r="J942" s="3"/>
      <c r="K942" s="3"/>
    </row>
    <row r="943" spans="7:11" s="5" customFormat="1">
      <c r="G943" s="54"/>
      <c r="H943" s="54"/>
      <c r="I943" s="54"/>
      <c r="J943" s="3"/>
      <c r="K943" s="3"/>
    </row>
    <row r="944" spans="7:11" s="5" customFormat="1">
      <c r="G944" s="54"/>
      <c r="H944" s="54"/>
      <c r="I944" s="54"/>
      <c r="J944" s="3"/>
      <c r="K944" s="3"/>
    </row>
    <row r="945" spans="7:11" s="5" customFormat="1">
      <c r="G945" s="54"/>
      <c r="H945" s="54"/>
      <c r="I945" s="54"/>
      <c r="J945" s="3"/>
      <c r="K945" s="3"/>
    </row>
    <row r="946" spans="7:11" s="5" customFormat="1">
      <c r="G946" s="54"/>
      <c r="H946" s="54"/>
      <c r="I946" s="54"/>
      <c r="J946" s="3"/>
      <c r="K946" s="3"/>
    </row>
    <row r="947" spans="7:11" s="5" customFormat="1">
      <c r="G947" s="54"/>
      <c r="H947" s="54"/>
      <c r="I947" s="54"/>
      <c r="J947" s="3"/>
      <c r="K947" s="3"/>
    </row>
    <row r="948" spans="7:11" s="5" customFormat="1">
      <c r="G948" s="54"/>
      <c r="H948" s="54"/>
      <c r="I948" s="54"/>
      <c r="J948" s="3"/>
      <c r="K948" s="3"/>
    </row>
    <row r="949" spans="7:11" s="5" customFormat="1">
      <c r="G949" s="54"/>
      <c r="H949" s="54"/>
      <c r="I949" s="54"/>
      <c r="J949" s="3"/>
      <c r="K949" s="3"/>
    </row>
    <row r="950" spans="7:11" s="5" customFormat="1">
      <c r="G950" s="54"/>
      <c r="H950" s="54"/>
      <c r="I950" s="54"/>
      <c r="J950" s="3"/>
      <c r="K950" s="3"/>
    </row>
    <row r="951" spans="7:11" s="5" customFormat="1">
      <c r="G951" s="54"/>
      <c r="H951" s="54"/>
      <c r="I951" s="54"/>
      <c r="J951" s="3"/>
      <c r="K951" s="3"/>
    </row>
    <row r="952" spans="7:11" s="5" customFormat="1">
      <c r="G952" s="54"/>
      <c r="H952" s="54"/>
      <c r="I952" s="54"/>
      <c r="J952" s="3"/>
      <c r="K952" s="3"/>
    </row>
    <row r="953" spans="7:11" s="5" customFormat="1">
      <c r="G953" s="54"/>
      <c r="H953" s="54"/>
      <c r="I953" s="54"/>
      <c r="J953" s="3"/>
      <c r="K953" s="3"/>
    </row>
    <row r="954" spans="7:11" s="5" customFormat="1">
      <c r="G954" s="54"/>
      <c r="H954" s="54"/>
      <c r="I954" s="54"/>
      <c r="J954" s="3"/>
      <c r="K954" s="3"/>
    </row>
    <row r="955" spans="7:11" s="5" customFormat="1">
      <c r="G955" s="54"/>
      <c r="H955" s="54"/>
      <c r="I955" s="54"/>
      <c r="J955" s="3"/>
      <c r="K955" s="3"/>
    </row>
    <row r="956" spans="7:11" s="5" customFormat="1">
      <c r="G956" s="54"/>
      <c r="H956" s="54"/>
      <c r="I956" s="54"/>
      <c r="J956" s="3"/>
      <c r="K956" s="3"/>
    </row>
    <row r="957" spans="7:11" s="5" customFormat="1">
      <c r="G957" s="54"/>
      <c r="H957" s="54"/>
      <c r="I957" s="54"/>
      <c r="J957" s="3"/>
      <c r="K957" s="3"/>
    </row>
    <row r="958" spans="7:11" s="5" customFormat="1">
      <c r="G958" s="54"/>
      <c r="H958" s="54"/>
      <c r="I958" s="54"/>
      <c r="J958" s="3"/>
      <c r="K958" s="3"/>
    </row>
    <row r="959" spans="7:11" s="5" customFormat="1">
      <c r="G959" s="54"/>
      <c r="H959" s="54"/>
      <c r="I959" s="54"/>
      <c r="J959" s="3"/>
      <c r="K959" s="3"/>
    </row>
    <row r="960" spans="7:11" s="5" customFormat="1">
      <c r="G960" s="54"/>
      <c r="H960" s="54"/>
      <c r="I960" s="54"/>
      <c r="J960" s="3"/>
      <c r="K960" s="3"/>
    </row>
    <row r="961" spans="7:11" s="5" customFormat="1">
      <c r="G961" s="54"/>
      <c r="H961" s="54"/>
      <c r="I961" s="54"/>
      <c r="J961" s="3"/>
      <c r="K961" s="3"/>
    </row>
    <row r="962" spans="7:11" s="5" customFormat="1">
      <c r="G962" s="54"/>
      <c r="H962" s="54"/>
      <c r="I962" s="54"/>
      <c r="J962" s="3"/>
      <c r="K962" s="3"/>
    </row>
    <row r="963" spans="7:11" s="5" customFormat="1">
      <c r="G963" s="54"/>
      <c r="H963" s="54"/>
      <c r="I963" s="54"/>
      <c r="J963" s="3"/>
      <c r="K963" s="3"/>
    </row>
    <row r="964" spans="7:11" s="5" customFormat="1">
      <c r="G964" s="54"/>
      <c r="H964" s="54"/>
      <c r="I964" s="54"/>
      <c r="J964" s="3"/>
      <c r="K964" s="3"/>
    </row>
    <row r="965" spans="7:11" s="5" customFormat="1">
      <c r="G965" s="54"/>
      <c r="H965" s="54"/>
      <c r="I965" s="54"/>
      <c r="J965" s="3"/>
      <c r="K965" s="3"/>
    </row>
    <row r="966" spans="7:11" s="5" customFormat="1">
      <c r="G966" s="54"/>
      <c r="H966" s="54"/>
      <c r="I966" s="54"/>
      <c r="J966" s="3"/>
      <c r="K966" s="3"/>
    </row>
    <row r="967" spans="7:11" s="5" customFormat="1">
      <c r="G967" s="54"/>
      <c r="H967" s="54"/>
      <c r="I967" s="54"/>
      <c r="J967" s="3"/>
      <c r="K967" s="3"/>
    </row>
    <row r="968" spans="7:11" s="5" customFormat="1">
      <c r="G968" s="54"/>
      <c r="H968" s="54"/>
      <c r="I968" s="54"/>
      <c r="J968" s="3"/>
      <c r="K968" s="3"/>
    </row>
    <row r="969" spans="7:11" s="5" customFormat="1">
      <c r="G969" s="54"/>
      <c r="H969" s="54"/>
      <c r="I969" s="54"/>
      <c r="J969" s="3"/>
      <c r="K969" s="3"/>
    </row>
    <row r="970" spans="7:11" s="5" customFormat="1">
      <c r="G970" s="54"/>
      <c r="H970" s="54"/>
      <c r="I970" s="54"/>
      <c r="J970" s="3"/>
      <c r="K970" s="3"/>
    </row>
    <row r="971" spans="7:11" s="5" customFormat="1">
      <c r="G971" s="54"/>
      <c r="H971" s="54"/>
      <c r="I971" s="54"/>
      <c r="J971" s="3"/>
      <c r="K971" s="3"/>
    </row>
    <row r="972" spans="7:11" s="5" customFormat="1">
      <c r="G972" s="54"/>
      <c r="H972" s="54"/>
      <c r="I972" s="54"/>
      <c r="J972" s="3"/>
      <c r="K972" s="3"/>
    </row>
  </sheetData>
  <mergeCells count="12">
    <mergeCell ref="B2:L2"/>
    <mergeCell ref="A33:A34"/>
    <mergeCell ref="E33:I33"/>
    <mergeCell ref="B32:L32"/>
    <mergeCell ref="A4:A5"/>
    <mergeCell ref="J33:J34"/>
    <mergeCell ref="B33:B34"/>
    <mergeCell ref="L4:L5"/>
    <mergeCell ref="J4:J5"/>
    <mergeCell ref="K4:K5"/>
    <mergeCell ref="B4:B5"/>
    <mergeCell ref="E4:I4"/>
  </mergeCells>
  <phoneticPr fontId="2" type="noConversion"/>
  <dataValidations count="2">
    <dataValidation type="decimal" allowBlank="1" showInputMessage="1" showErrorMessage="1" errorTitle="เตือน" error="ใส่ได้เฉพาะตัวเลขเท่านั้น" sqref="G36:G40 H36:I47 G42:G46 G15:I25">
      <formula1>0</formula1>
      <formula2>9999999999999</formula2>
    </dataValidation>
    <dataValidation type="list" allowBlank="1" showInputMessage="1" showErrorMessage="1" sqref="M7:M10">
      <formula1>"จนท.ของรัฐระดับ 8 ลงมา,จนท.ของรัฐระดับ 9 ขึ้นไป,จนท.ของรัฐทุกระดับ"</formula1>
    </dataValidation>
  </dataValidations>
  <printOptions horizontalCentered="1"/>
  <pageMargins left="0.31496062992125984" right="0" top="0.35433070866141736" bottom="0" header="0.31496062992125984" footer="0.11811023622047245"/>
  <pageSetup paperSize="9" scale="94" orientation="landscape" r:id="rId1"/>
  <headerFooter alignWithMargins="0"/>
  <colBreaks count="1" manualBreakCount="1">
    <brk id="1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L989"/>
  <sheetViews>
    <sheetView workbookViewId="0">
      <selection activeCell="I6" sqref="I6"/>
    </sheetView>
  </sheetViews>
  <sheetFormatPr defaultRowHeight="18.75"/>
  <cols>
    <col min="1" max="1" width="6" style="915" customWidth="1"/>
    <col min="2" max="2" width="29.5703125" style="22" customWidth="1"/>
    <col min="3" max="4" width="10.5703125" style="50" customWidth="1"/>
    <col min="5" max="7" width="7.28515625" style="55" customWidth="1"/>
    <col min="8" max="8" width="7.28515625" style="56" customWidth="1"/>
    <col min="9" max="9" width="17.28515625" style="56" customWidth="1"/>
    <col min="10" max="10" width="12.42578125" style="50" customWidth="1"/>
    <col min="11" max="11" width="11.7109375" style="915" customWidth="1"/>
    <col min="12" max="12" width="34.28515625" style="915" customWidth="1"/>
    <col min="13" max="16384" width="9.140625" style="915"/>
  </cols>
  <sheetData>
    <row r="1" spans="1:12" ht="21">
      <c r="B1" s="49" t="s">
        <v>30</v>
      </c>
      <c r="C1" s="49"/>
      <c r="D1" s="49"/>
      <c r="E1" s="49"/>
      <c r="F1" s="49"/>
      <c r="G1" s="49"/>
      <c r="H1" s="49"/>
      <c r="I1" s="49"/>
      <c r="J1" s="915"/>
      <c r="L1" s="840" t="s">
        <v>182</v>
      </c>
    </row>
    <row r="2" spans="1:12">
      <c r="A2" s="1725" t="s">
        <v>728</v>
      </c>
      <c r="B2" s="1725"/>
      <c r="C2" s="1725"/>
      <c r="D2" s="1725"/>
      <c r="E2" s="1725"/>
      <c r="F2" s="1725"/>
      <c r="G2" s="1725"/>
      <c r="H2" s="1725"/>
      <c r="I2" s="1725"/>
      <c r="J2" s="1725"/>
      <c r="K2" s="1725"/>
      <c r="L2" s="1725"/>
    </row>
    <row r="3" spans="1:12">
      <c r="A3" s="6" t="str">
        <f>สรุปคำขอ!A3</f>
        <v>หน่วยงาน ...............................................................................</v>
      </c>
      <c r="C3" s="49"/>
      <c r="D3" s="49"/>
      <c r="E3" s="49"/>
      <c r="F3" s="49"/>
      <c r="G3" s="49"/>
      <c r="H3" s="49"/>
      <c r="I3" s="49"/>
      <c r="J3" s="12"/>
    </row>
    <row r="4" spans="1:12" ht="21" customHeight="1">
      <c r="A4" s="1726" t="s">
        <v>22</v>
      </c>
      <c r="B4" s="1728" t="s">
        <v>0</v>
      </c>
      <c r="C4" s="776" t="s">
        <v>513</v>
      </c>
      <c r="D4" s="776" t="s">
        <v>725</v>
      </c>
      <c r="E4" s="1730" t="s">
        <v>727</v>
      </c>
      <c r="F4" s="1731"/>
      <c r="G4" s="1731"/>
      <c r="H4" s="1731"/>
      <c r="I4" s="1732"/>
      <c r="J4" s="1728" t="s">
        <v>56</v>
      </c>
      <c r="K4" s="1728" t="s">
        <v>57</v>
      </c>
      <c r="L4" s="1728" t="s">
        <v>79</v>
      </c>
    </row>
    <row r="5" spans="1:12" ht="56.25">
      <c r="A5" s="1727"/>
      <c r="B5" s="1729"/>
      <c r="C5" s="823" t="s">
        <v>375</v>
      </c>
      <c r="D5" s="777" t="s">
        <v>344</v>
      </c>
      <c r="E5" s="823" t="s">
        <v>50</v>
      </c>
      <c r="F5" s="823" t="s">
        <v>61</v>
      </c>
      <c r="G5" s="824" t="s">
        <v>18</v>
      </c>
      <c r="H5" s="824" t="s">
        <v>62</v>
      </c>
      <c r="I5" s="824" t="s">
        <v>48</v>
      </c>
      <c r="J5" s="1729"/>
      <c r="K5" s="1729"/>
      <c r="L5" s="1729"/>
    </row>
    <row r="6" spans="1:12" ht="19.5" thickBot="1">
      <c r="A6" s="827"/>
      <c r="B6" s="310" t="s">
        <v>44</v>
      </c>
      <c r="C6" s="825"/>
      <c r="D6" s="310"/>
      <c r="E6" s="165"/>
      <c r="F6" s="165"/>
      <c r="G6" s="165"/>
      <c r="H6" s="165"/>
      <c r="I6" s="166">
        <f>I7+I11+I15+I19+I23</f>
        <v>0</v>
      </c>
      <c r="J6" s="167"/>
      <c r="K6" s="167"/>
      <c r="L6" s="168"/>
    </row>
    <row r="7" spans="1:12" ht="19.5" thickTop="1">
      <c r="A7" s="830">
        <v>1</v>
      </c>
      <c r="B7" s="280" t="s">
        <v>236</v>
      </c>
      <c r="C7" s="280"/>
      <c r="D7" s="285"/>
      <c r="E7" s="285"/>
      <c r="F7" s="169"/>
      <c r="G7" s="154"/>
      <c r="H7" s="154"/>
      <c r="I7" s="154"/>
      <c r="J7" s="155"/>
      <c r="K7" s="155"/>
      <c r="L7" s="170" t="s">
        <v>51</v>
      </c>
    </row>
    <row r="8" spans="1:12">
      <c r="A8" s="313"/>
      <c r="B8" s="18"/>
      <c r="C8" s="18"/>
      <c r="D8" s="351"/>
      <c r="E8" s="351"/>
      <c r="F8" s="828"/>
      <c r="G8" s="312"/>
      <c r="H8" s="312"/>
      <c r="I8" s="312"/>
      <c r="J8" s="313"/>
      <c r="K8" s="313"/>
      <c r="L8" s="829"/>
    </row>
    <row r="9" spans="1:12">
      <c r="A9" s="313"/>
      <c r="B9" s="18"/>
      <c r="C9" s="18"/>
      <c r="D9" s="351"/>
      <c r="E9" s="351"/>
      <c r="F9" s="828"/>
      <c r="G9" s="312"/>
      <c r="H9" s="312"/>
      <c r="I9" s="312"/>
      <c r="J9" s="313"/>
      <c r="K9" s="313"/>
      <c r="L9" s="829"/>
    </row>
    <row r="10" spans="1:12">
      <c r="A10" s="313"/>
      <c r="B10" s="18"/>
      <c r="C10" s="18"/>
      <c r="D10" s="351"/>
      <c r="E10" s="351"/>
      <c r="F10" s="828"/>
      <c r="G10" s="312"/>
      <c r="H10" s="312"/>
      <c r="I10" s="312"/>
      <c r="J10" s="313"/>
      <c r="K10" s="313"/>
      <c r="L10" s="162" t="s">
        <v>52</v>
      </c>
    </row>
    <row r="11" spans="1:12">
      <c r="A11" s="172">
        <v>2</v>
      </c>
      <c r="B11" s="19" t="s">
        <v>236</v>
      </c>
      <c r="C11" s="19"/>
      <c r="D11" s="65"/>
      <c r="E11" s="65"/>
      <c r="F11" s="171"/>
      <c r="G11" s="52"/>
      <c r="H11" s="52"/>
      <c r="I11" s="52"/>
      <c r="J11" s="172"/>
      <c r="K11" s="172"/>
      <c r="L11" s="162"/>
    </row>
    <row r="12" spans="1:12">
      <c r="A12" s="172"/>
      <c r="B12" s="19"/>
      <c r="C12" s="19"/>
      <c r="D12" s="65"/>
      <c r="E12" s="65"/>
      <c r="F12" s="171"/>
      <c r="G12" s="52"/>
      <c r="H12" s="52"/>
      <c r="I12" s="52"/>
      <c r="J12" s="172"/>
      <c r="K12" s="172"/>
      <c r="L12" s="162"/>
    </row>
    <row r="13" spans="1:12">
      <c r="A13" s="172"/>
      <c r="B13" s="19"/>
      <c r="C13" s="19"/>
      <c r="D13" s="65"/>
      <c r="E13" s="65"/>
      <c r="F13" s="171"/>
      <c r="G13" s="52"/>
      <c r="H13" s="52"/>
      <c r="I13" s="52"/>
      <c r="J13" s="172"/>
      <c r="K13" s="172"/>
      <c r="L13" s="162"/>
    </row>
    <row r="14" spans="1:12">
      <c r="A14" s="172"/>
      <c r="B14" s="19"/>
      <c r="C14" s="19"/>
      <c r="D14" s="65"/>
      <c r="E14" s="65"/>
      <c r="F14" s="171"/>
      <c r="G14" s="52"/>
      <c r="H14" s="52"/>
      <c r="I14" s="52"/>
      <c r="J14" s="172"/>
      <c r="K14" s="172"/>
      <c r="L14" s="162"/>
    </row>
    <row r="15" spans="1:12">
      <c r="A15" s="172">
        <v>3</v>
      </c>
      <c r="B15" s="19" t="s">
        <v>236</v>
      </c>
      <c r="C15" s="19"/>
      <c r="D15" s="65"/>
      <c r="E15" s="65"/>
      <c r="F15" s="171"/>
      <c r="G15" s="52"/>
      <c r="H15" s="52"/>
      <c r="I15" s="52"/>
      <c r="J15" s="172"/>
      <c r="K15" s="172"/>
      <c r="L15" s="163"/>
    </row>
    <row r="16" spans="1:12">
      <c r="A16" s="172"/>
      <c r="B16" s="19"/>
      <c r="C16" s="19"/>
      <c r="D16" s="65"/>
      <c r="E16" s="65"/>
      <c r="F16" s="171"/>
      <c r="G16" s="52"/>
      <c r="H16" s="52"/>
      <c r="I16" s="52"/>
      <c r="J16" s="172"/>
      <c r="K16" s="172"/>
      <c r="L16" s="163"/>
    </row>
    <row r="17" spans="1:12">
      <c r="A17" s="172"/>
      <c r="B17" s="19"/>
      <c r="C17" s="19"/>
      <c r="D17" s="65"/>
      <c r="E17" s="65"/>
      <c r="F17" s="171"/>
      <c r="G17" s="52"/>
      <c r="H17" s="52"/>
      <c r="I17" s="52"/>
      <c r="J17" s="172"/>
      <c r="K17" s="172"/>
      <c r="L17" s="163"/>
    </row>
    <row r="18" spans="1:12">
      <c r="A18" s="172"/>
      <c r="B18" s="19"/>
      <c r="C18" s="19"/>
      <c r="D18" s="65"/>
      <c r="E18" s="65"/>
      <c r="F18" s="171"/>
      <c r="G18" s="52"/>
      <c r="H18" s="52"/>
      <c r="I18" s="52"/>
      <c r="J18" s="172"/>
      <c r="K18" s="172"/>
      <c r="L18" s="163"/>
    </row>
    <row r="19" spans="1:12">
      <c r="A19" s="172">
        <v>4</v>
      </c>
      <c r="B19" s="19" t="s">
        <v>236</v>
      </c>
      <c r="C19" s="19"/>
      <c r="D19" s="65"/>
      <c r="E19" s="65"/>
      <c r="F19" s="171"/>
      <c r="G19" s="52"/>
      <c r="H19" s="52"/>
      <c r="I19" s="52"/>
      <c r="J19" s="172"/>
      <c r="K19" s="172"/>
      <c r="L19" s="162"/>
    </row>
    <row r="20" spans="1:12">
      <c r="A20" s="172"/>
      <c r="B20" s="19"/>
      <c r="C20" s="19"/>
      <c r="D20" s="65"/>
      <c r="E20" s="65"/>
      <c r="F20" s="176"/>
      <c r="G20" s="164"/>
      <c r="H20" s="164"/>
      <c r="I20" s="164"/>
      <c r="J20" s="177"/>
      <c r="K20" s="177"/>
      <c r="L20" s="161"/>
    </row>
    <row r="21" spans="1:12">
      <c r="A21" s="172"/>
      <c r="B21" s="19"/>
      <c r="C21" s="19"/>
      <c r="D21" s="65"/>
      <c r="E21" s="65"/>
      <c r="F21" s="176"/>
      <c r="G21" s="164"/>
      <c r="H21" s="164"/>
      <c r="I21" s="164"/>
      <c r="J21" s="177"/>
      <c r="K21" s="177"/>
      <c r="L21" s="161"/>
    </row>
    <row r="22" spans="1:12">
      <c r="A22" s="172"/>
      <c r="B22" s="19"/>
      <c r="C22" s="19"/>
      <c r="D22" s="65"/>
      <c r="E22" s="65"/>
      <c r="F22" s="176"/>
      <c r="G22" s="164"/>
      <c r="H22" s="164"/>
      <c r="I22" s="164"/>
      <c r="J22" s="177"/>
      <c r="K22" s="177"/>
      <c r="L22" s="161"/>
    </row>
    <row r="23" spans="1:12">
      <c r="A23" s="172">
        <v>5</v>
      </c>
      <c r="B23" s="19" t="s">
        <v>236</v>
      </c>
      <c r="C23" s="19"/>
      <c r="D23" s="65"/>
      <c r="E23" s="65"/>
      <c r="F23" s="176"/>
      <c r="G23" s="164"/>
      <c r="H23" s="164"/>
      <c r="I23" s="164"/>
      <c r="J23" s="177"/>
      <c r="K23" s="177"/>
      <c r="L23" s="161"/>
    </row>
    <row r="24" spans="1:12" ht="19.5" thickBot="1">
      <c r="A24" s="174"/>
      <c r="B24" s="159"/>
      <c r="C24" s="159"/>
      <c r="D24" s="159"/>
      <c r="E24" s="173"/>
      <c r="F24" s="173"/>
      <c r="G24" s="160"/>
      <c r="H24" s="160"/>
      <c r="I24" s="160"/>
      <c r="J24" s="174"/>
      <c r="K24" s="174"/>
      <c r="L24" s="175"/>
    </row>
    <row r="25" spans="1:12" ht="19.5" thickTop="1">
      <c r="A25" s="5" t="s">
        <v>516</v>
      </c>
      <c r="B25" s="69"/>
      <c r="C25" s="69"/>
      <c r="D25" s="69"/>
      <c r="E25" s="70"/>
      <c r="F25" s="70"/>
      <c r="G25" s="71"/>
      <c r="H25" s="71"/>
      <c r="I25" s="71"/>
      <c r="J25" s="35"/>
      <c r="K25" s="35"/>
      <c r="L25" s="51"/>
    </row>
    <row r="26" spans="1:12">
      <c r="B26" s="916"/>
      <c r="C26" s="70"/>
      <c r="D26" s="70"/>
      <c r="E26" s="71"/>
      <c r="F26" s="71"/>
      <c r="G26" s="71"/>
      <c r="H26" s="35"/>
      <c r="I26" s="35"/>
      <c r="J26" s="51"/>
    </row>
    <row r="27" spans="1:12">
      <c r="B27" s="916"/>
      <c r="C27" s="70"/>
      <c r="D27" s="70"/>
      <c r="E27" s="71"/>
      <c r="F27" s="71"/>
      <c r="G27" s="71"/>
      <c r="H27" s="35"/>
      <c r="I27" s="35"/>
      <c r="J27" s="51"/>
    </row>
    <row r="28" spans="1:12">
      <c r="B28" s="916"/>
      <c r="C28" s="70"/>
      <c r="D28" s="70"/>
      <c r="E28" s="71"/>
      <c r="F28" s="71"/>
      <c r="G28" s="71"/>
      <c r="H28" s="35"/>
      <c r="I28" s="35"/>
      <c r="J28" s="51"/>
    </row>
    <row r="29" spans="1:12">
      <c r="B29" s="916"/>
      <c r="C29" s="70"/>
      <c r="D29" s="70"/>
      <c r="E29" s="71"/>
      <c r="F29" s="71"/>
      <c r="G29" s="71"/>
      <c r="H29" s="35"/>
      <c r="I29" s="35"/>
      <c r="J29" s="51"/>
    </row>
    <row r="30" spans="1:12">
      <c r="B30" s="916"/>
      <c r="C30" s="70"/>
      <c r="D30" s="70"/>
      <c r="E30" s="71"/>
      <c r="F30" s="71"/>
      <c r="G30" s="71"/>
      <c r="H30" s="35"/>
      <c r="I30" s="35"/>
      <c r="J30" s="51"/>
    </row>
    <row r="31" spans="1:12">
      <c r="B31" s="916"/>
      <c r="C31" s="70"/>
      <c r="D31" s="70"/>
      <c r="E31" s="71"/>
      <c r="F31" s="71"/>
      <c r="G31" s="71"/>
      <c r="H31" s="35"/>
      <c r="I31" s="35"/>
      <c r="J31" s="51"/>
    </row>
    <row r="32" spans="1:12">
      <c r="B32" s="916"/>
      <c r="C32" s="70"/>
      <c r="D32" s="70"/>
      <c r="E32" s="71"/>
      <c r="F32" s="71"/>
      <c r="G32" s="71"/>
      <c r="H32" s="35"/>
      <c r="I32" s="35"/>
      <c r="J32" s="51"/>
    </row>
    <row r="33" spans="1:12">
      <c r="B33" s="916"/>
      <c r="C33" s="70"/>
      <c r="D33" s="70"/>
      <c r="E33" s="71"/>
      <c r="F33" s="71"/>
      <c r="G33" s="71"/>
      <c r="H33" s="35"/>
      <c r="I33" s="35"/>
      <c r="J33" s="51"/>
    </row>
    <row r="34" spans="1:12" ht="21">
      <c r="A34" s="822" t="s">
        <v>46</v>
      </c>
      <c r="B34" s="916"/>
      <c r="C34" s="70"/>
      <c r="D34" s="70"/>
      <c r="E34" s="71"/>
      <c r="F34" s="71"/>
      <c r="G34" s="71"/>
      <c r="H34" s="35"/>
      <c r="I34" s="35"/>
      <c r="J34" s="51"/>
    </row>
    <row r="35" spans="1:12">
      <c r="A35" s="1725" t="s">
        <v>728</v>
      </c>
      <c r="B35" s="1725"/>
      <c r="C35" s="1725"/>
      <c r="D35" s="1725"/>
      <c r="E35" s="1725"/>
      <c r="F35" s="1725"/>
      <c r="G35" s="1725"/>
      <c r="H35" s="1725"/>
      <c r="I35" s="1725"/>
      <c r="J35" s="1725"/>
      <c r="K35" s="1725"/>
      <c r="L35" s="1725"/>
    </row>
    <row r="36" spans="1:12">
      <c r="A36" s="1726" t="s">
        <v>22</v>
      </c>
      <c r="B36" s="1728" t="s">
        <v>0</v>
      </c>
      <c r="C36" s="776" t="s">
        <v>513</v>
      </c>
      <c r="D36" s="776" t="s">
        <v>725</v>
      </c>
      <c r="E36" s="1730" t="s">
        <v>727</v>
      </c>
      <c r="F36" s="1731"/>
      <c r="G36" s="1731"/>
      <c r="H36" s="1731"/>
      <c r="I36" s="1732"/>
      <c r="J36" s="1728" t="s">
        <v>56</v>
      </c>
      <c r="K36" s="1728" t="s">
        <v>57</v>
      </c>
      <c r="L36" s="1728" t="s">
        <v>79</v>
      </c>
    </row>
    <row r="37" spans="1:12" ht="56.25">
      <c r="A37" s="1727"/>
      <c r="B37" s="1729"/>
      <c r="C37" s="823" t="s">
        <v>375</v>
      </c>
      <c r="D37" s="777" t="s">
        <v>344</v>
      </c>
      <c r="E37" s="823" t="s">
        <v>50</v>
      </c>
      <c r="F37" s="823" t="s">
        <v>61</v>
      </c>
      <c r="G37" s="824" t="s">
        <v>18</v>
      </c>
      <c r="H37" s="824" t="s">
        <v>62</v>
      </c>
      <c r="I37" s="824" t="s">
        <v>48</v>
      </c>
      <c r="J37" s="1729"/>
      <c r="K37" s="1729"/>
      <c r="L37" s="1729"/>
    </row>
    <row r="38" spans="1:12" ht="19.5" thickBot="1">
      <c r="A38" s="827"/>
      <c r="B38" s="310" t="s">
        <v>44</v>
      </c>
      <c r="C38" s="166">
        <f>C39+C46</f>
        <v>371525</v>
      </c>
      <c r="D38" s="166">
        <f>D39+D46</f>
        <v>200000</v>
      </c>
      <c r="E38" s="922"/>
      <c r="F38" s="922"/>
      <c r="G38" s="922"/>
      <c r="H38" s="922"/>
      <c r="I38" s="166">
        <f>I39+I46</f>
        <v>389200</v>
      </c>
      <c r="J38" s="167"/>
      <c r="K38" s="167"/>
      <c r="L38" s="168"/>
    </row>
    <row r="39" spans="1:12" ht="20.25" customHeight="1" thickTop="1">
      <c r="A39" s="920">
        <v>1</v>
      </c>
      <c r="B39" s="918" t="s">
        <v>454</v>
      </c>
      <c r="C39" s="921">
        <v>371525</v>
      </c>
      <c r="D39" s="921">
        <v>0</v>
      </c>
      <c r="E39" s="833"/>
      <c r="F39" s="833"/>
      <c r="G39" s="834"/>
      <c r="H39" s="834"/>
      <c r="I39" s="917">
        <f>SUM(I41:I45)</f>
        <v>189200</v>
      </c>
      <c r="J39" s="830"/>
      <c r="K39" s="830"/>
      <c r="L39" s="835" t="s">
        <v>456</v>
      </c>
    </row>
    <row r="40" spans="1:12" ht="20.25" customHeight="1">
      <c r="A40" s="313"/>
      <c r="B40" s="919" t="s">
        <v>455</v>
      </c>
      <c r="C40" s="457"/>
      <c r="D40" s="457"/>
      <c r="E40" s="311"/>
      <c r="F40" s="311"/>
      <c r="G40" s="312"/>
      <c r="H40" s="312"/>
      <c r="I40" s="312"/>
      <c r="J40" s="313" t="s">
        <v>176</v>
      </c>
      <c r="K40" s="313" t="s">
        <v>179</v>
      </c>
      <c r="L40" s="314" t="s">
        <v>296</v>
      </c>
    </row>
    <row r="41" spans="1:12" ht="20.25" customHeight="1">
      <c r="A41" s="172"/>
      <c r="B41" s="156" t="s">
        <v>38</v>
      </c>
      <c r="C41" s="148"/>
      <c r="D41" s="148"/>
      <c r="E41" s="53">
        <v>1</v>
      </c>
      <c r="F41" s="53">
        <v>2</v>
      </c>
      <c r="G41" s="157">
        <v>6</v>
      </c>
      <c r="H41" s="52">
        <v>600</v>
      </c>
      <c r="I41" s="52">
        <f>E41*F41*G41*H41</f>
        <v>7200</v>
      </c>
      <c r="J41" s="158" t="s">
        <v>177</v>
      </c>
      <c r="K41" s="158" t="s">
        <v>452</v>
      </c>
      <c r="L41" s="156" t="s">
        <v>180</v>
      </c>
    </row>
    <row r="42" spans="1:12" ht="20.25" customHeight="1">
      <c r="A42" s="172"/>
      <c r="B42" s="156" t="s">
        <v>39</v>
      </c>
      <c r="C42" s="148"/>
      <c r="D42" s="148"/>
      <c r="E42" s="53">
        <v>1</v>
      </c>
      <c r="F42" s="53">
        <v>90</v>
      </c>
      <c r="G42" s="157">
        <v>3</v>
      </c>
      <c r="H42" s="52">
        <v>400</v>
      </c>
      <c r="I42" s="52">
        <f>E42*F42*G42*H42</f>
        <v>108000</v>
      </c>
      <c r="J42" s="158" t="s">
        <v>178</v>
      </c>
      <c r="K42" s="158" t="s">
        <v>453</v>
      </c>
      <c r="L42" s="162" t="s">
        <v>110</v>
      </c>
    </row>
    <row r="43" spans="1:12" ht="20.25" customHeight="1">
      <c r="A43" s="172"/>
      <c r="B43" s="156" t="s">
        <v>40</v>
      </c>
      <c r="C43" s="148"/>
      <c r="D43" s="148"/>
      <c r="E43" s="53">
        <v>1</v>
      </c>
      <c r="F43" s="53">
        <v>90</v>
      </c>
      <c r="G43" s="157">
        <v>4</v>
      </c>
      <c r="H43" s="52">
        <v>25</v>
      </c>
      <c r="I43" s="52">
        <f>E43*F43*G43*H43</f>
        <v>9000</v>
      </c>
      <c r="J43" s="158"/>
      <c r="K43" s="158"/>
      <c r="L43" s="163" t="s">
        <v>111</v>
      </c>
    </row>
    <row r="44" spans="1:12" ht="20.25" customHeight="1">
      <c r="A44" s="172"/>
      <c r="B44" s="156" t="s">
        <v>1</v>
      </c>
      <c r="C44" s="148"/>
      <c r="D44" s="148"/>
      <c r="E44" s="53">
        <v>1</v>
      </c>
      <c r="F44" s="53">
        <v>80</v>
      </c>
      <c r="G44" s="157">
        <v>1</v>
      </c>
      <c r="H44" s="52">
        <v>750</v>
      </c>
      <c r="I44" s="52">
        <f>E44*F44*G44*H44</f>
        <v>60000</v>
      </c>
      <c r="J44" s="158"/>
      <c r="K44" s="158"/>
      <c r="L44" s="163" t="s">
        <v>112</v>
      </c>
    </row>
    <row r="45" spans="1:12" ht="20.25" customHeight="1" thickBot="1">
      <c r="A45" s="836"/>
      <c r="B45" s="316" t="s">
        <v>2</v>
      </c>
      <c r="C45" s="600"/>
      <c r="D45" s="600"/>
      <c r="E45" s="317">
        <v>1</v>
      </c>
      <c r="F45" s="317" t="s">
        <v>3</v>
      </c>
      <c r="G45" s="317" t="s">
        <v>3</v>
      </c>
      <c r="H45" s="318">
        <v>5000</v>
      </c>
      <c r="I45" s="318">
        <f>SUM(H45)</f>
        <v>5000</v>
      </c>
      <c r="J45" s="319"/>
      <c r="K45" s="319"/>
      <c r="L45" s="320"/>
    </row>
    <row r="46" spans="1:12" ht="38.25" thickTop="1">
      <c r="A46" s="920">
        <v>2</v>
      </c>
      <c r="B46" s="918" t="s">
        <v>457</v>
      </c>
      <c r="C46" s="921">
        <v>0</v>
      </c>
      <c r="D46" s="921">
        <v>200000</v>
      </c>
      <c r="E46" s="923"/>
      <c r="F46" s="923"/>
      <c r="G46" s="924"/>
      <c r="H46" s="924"/>
      <c r="I46" s="917">
        <f>SUM(I48:I52)</f>
        <v>200000</v>
      </c>
      <c r="J46" s="830"/>
      <c r="K46" s="830"/>
      <c r="L46" s="835" t="s">
        <v>456</v>
      </c>
    </row>
    <row r="47" spans="1:12">
      <c r="A47" s="313"/>
      <c r="B47" s="919" t="s">
        <v>458</v>
      </c>
      <c r="C47" s="457"/>
      <c r="D47" s="457"/>
      <c r="E47" s="311"/>
      <c r="F47" s="311"/>
      <c r="G47" s="312"/>
      <c r="H47" s="312"/>
      <c r="I47" s="312"/>
      <c r="J47" s="313" t="s">
        <v>176</v>
      </c>
      <c r="K47" s="313" t="s">
        <v>179</v>
      </c>
      <c r="L47" s="314" t="s">
        <v>296</v>
      </c>
    </row>
    <row r="48" spans="1:12">
      <c r="A48" s="172"/>
      <c r="B48" s="156" t="s">
        <v>38</v>
      </c>
      <c r="C48" s="148"/>
      <c r="D48" s="148"/>
      <c r="E48" s="53">
        <v>1</v>
      </c>
      <c r="F48" s="53">
        <v>2</v>
      </c>
      <c r="G48" s="157">
        <v>6</v>
      </c>
      <c r="H48" s="52">
        <v>600</v>
      </c>
      <c r="I48" s="52">
        <f>E48*F48*G48*H48</f>
        <v>7200</v>
      </c>
      <c r="J48" s="158" t="s">
        <v>177</v>
      </c>
      <c r="K48" s="158" t="s">
        <v>452</v>
      </c>
      <c r="L48" s="156" t="s">
        <v>180</v>
      </c>
    </row>
    <row r="49" spans="1:12">
      <c r="A49" s="172"/>
      <c r="B49" s="156" t="s">
        <v>39</v>
      </c>
      <c r="C49" s="148"/>
      <c r="D49" s="148"/>
      <c r="E49" s="53">
        <v>1</v>
      </c>
      <c r="F49" s="53">
        <v>90</v>
      </c>
      <c r="G49" s="157">
        <v>3</v>
      </c>
      <c r="H49" s="52">
        <v>400</v>
      </c>
      <c r="I49" s="52">
        <f>E49*F49*G49*H49</f>
        <v>108000</v>
      </c>
      <c r="J49" s="158" t="s">
        <v>178</v>
      </c>
      <c r="K49" s="158" t="s">
        <v>453</v>
      </c>
      <c r="L49" s="162" t="s">
        <v>110</v>
      </c>
    </row>
    <row r="50" spans="1:12" ht="22.5" customHeight="1">
      <c r="A50" s="172"/>
      <c r="B50" s="156" t="s">
        <v>40</v>
      </c>
      <c r="C50" s="148"/>
      <c r="D50" s="148"/>
      <c r="E50" s="53">
        <v>1</v>
      </c>
      <c r="F50" s="53">
        <v>90</v>
      </c>
      <c r="G50" s="157">
        <v>4</v>
      </c>
      <c r="H50" s="52">
        <v>50</v>
      </c>
      <c r="I50" s="52">
        <f>E50*F50*G50*H50</f>
        <v>18000</v>
      </c>
      <c r="J50" s="158"/>
      <c r="K50" s="158"/>
      <c r="L50" s="163" t="s">
        <v>111</v>
      </c>
    </row>
    <row r="51" spans="1:12">
      <c r="A51" s="172"/>
      <c r="B51" s="156" t="s">
        <v>1</v>
      </c>
      <c r="C51" s="148"/>
      <c r="D51" s="148"/>
      <c r="E51" s="53">
        <v>1</v>
      </c>
      <c r="F51" s="53">
        <v>80</v>
      </c>
      <c r="G51" s="157">
        <v>1</v>
      </c>
      <c r="H51" s="52">
        <v>750</v>
      </c>
      <c r="I51" s="52">
        <f>E51*F51*G51*H51</f>
        <v>60000</v>
      </c>
      <c r="J51" s="158"/>
      <c r="K51" s="158"/>
      <c r="L51" s="163" t="s">
        <v>112</v>
      </c>
    </row>
    <row r="52" spans="1:12">
      <c r="A52" s="836"/>
      <c r="B52" s="316" t="s">
        <v>2</v>
      </c>
      <c r="C52" s="600"/>
      <c r="D52" s="600"/>
      <c r="E52" s="317">
        <v>1</v>
      </c>
      <c r="F52" s="317" t="s">
        <v>3</v>
      </c>
      <c r="G52" s="317" t="s">
        <v>3</v>
      </c>
      <c r="H52" s="318">
        <v>6800</v>
      </c>
      <c r="I52" s="318">
        <f>SUM(H52)</f>
        <v>6800</v>
      </c>
      <c r="J52" s="319"/>
      <c r="K52" s="319"/>
      <c r="L52" s="320"/>
    </row>
    <row r="53" spans="1:12">
      <c r="B53" s="916"/>
      <c r="C53" s="70"/>
      <c r="D53" s="70"/>
      <c r="E53" s="71"/>
      <c r="F53" s="71"/>
      <c r="G53" s="71"/>
      <c r="H53" s="35"/>
      <c r="I53" s="35"/>
      <c r="J53" s="51"/>
    </row>
    <row r="54" spans="1:12">
      <c r="B54" s="916"/>
      <c r="C54" s="70"/>
      <c r="D54" s="70"/>
      <c r="E54" s="71"/>
      <c r="F54" s="71"/>
      <c r="G54" s="71"/>
      <c r="H54" s="35"/>
      <c r="I54" s="35"/>
      <c r="J54" s="51"/>
    </row>
    <row r="55" spans="1:12">
      <c r="B55" s="916"/>
      <c r="C55" s="70"/>
      <c r="D55" s="70"/>
      <c r="E55" s="71"/>
      <c r="F55" s="71"/>
      <c r="G55" s="71"/>
      <c r="H55" s="35"/>
      <c r="I55" s="35"/>
      <c r="J55" s="51"/>
    </row>
    <row r="56" spans="1:12">
      <c r="B56" s="916"/>
      <c r="C56" s="70"/>
      <c r="D56" s="70"/>
      <c r="E56" s="71"/>
      <c r="F56" s="71"/>
      <c r="G56" s="71"/>
      <c r="H56" s="35"/>
      <c r="I56" s="35"/>
      <c r="J56" s="51"/>
    </row>
    <row r="57" spans="1:12">
      <c r="B57" s="916"/>
      <c r="C57" s="70"/>
      <c r="D57" s="70"/>
      <c r="E57" s="71"/>
      <c r="F57" s="71"/>
      <c r="G57" s="71"/>
      <c r="H57" s="35"/>
      <c r="I57" s="35"/>
      <c r="J57" s="51"/>
    </row>
    <row r="58" spans="1:12">
      <c r="B58" s="916"/>
      <c r="C58" s="70"/>
      <c r="D58" s="70"/>
      <c r="E58" s="71"/>
      <c r="F58" s="71"/>
      <c r="G58" s="71"/>
      <c r="H58" s="35"/>
      <c r="I58" s="35"/>
      <c r="J58" s="51"/>
    </row>
    <row r="59" spans="1:12">
      <c r="B59" s="916"/>
      <c r="C59" s="70"/>
      <c r="D59" s="70"/>
      <c r="E59" s="71"/>
      <c r="F59" s="71"/>
      <c r="G59" s="71"/>
      <c r="H59" s="35"/>
      <c r="I59" s="35"/>
      <c r="J59" s="51"/>
    </row>
    <row r="60" spans="1:12">
      <c r="B60" s="916"/>
      <c r="C60" s="70"/>
      <c r="D60" s="70"/>
      <c r="E60" s="71"/>
      <c r="F60" s="71"/>
      <c r="G60" s="71"/>
      <c r="H60" s="35"/>
      <c r="I60" s="35"/>
      <c r="J60" s="51"/>
    </row>
    <row r="61" spans="1:12">
      <c r="B61" s="916"/>
      <c r="C61" s="70"/>
      <c r="D61" s="70"/>
      <c r="E61" s="71"/>
      <c r="F61" s="71"/>
      <c r="G61" s="71"/>
      <c r="H61" s="35"/>
      <c r="I61" s="35"/>
      <c r="J61" s="51"/>
    </row>
    <row r="62" spans="1:12">
      <c r="B62" s="916"/>
      <c r="C62" s="70"/>
      <c r="D62" s="70"/>
      <c r="E62" s="71"/>
      <c r="F62" s="71"/>
      <c r="G62" s="71"/>
      <c r="H62" s="35"/>
      <c r="I62" s="35"/>
      <c r="J62" s="51"/>
    </row>
    <row r="63" spans="1:12">
      <c r="B63" s="69"/>
      <c r="C63" s="70"/>
      <c r="D63" s="70"/>
      <c r="E63" s="71"/>
      <c r="F63" s="71"/>
      <c r="G63" s="71"/>
      <c r="H63" s="35"/>
      <c r="I63" s="35"/>
      <c r="J63" s="51"/>
    </row>
    <row r="64" spans="1:12">
      <c r="B64" s="69"/>
      <c r="C64" s="70"/>
      <c r="D64" s="70"/>
      <c r="E64" s="71"/>
      <c r="F64" s="71"/>
      <c r="G64" s="71"/>
      <c r="H64" s="35"/>
      <c r="I64" s="35"/>
      <c r="J64" s="51"/>
    </row>
    <row r="65" spans="2:10">
      <c r="B65" s="5"/>
      <c r="C65" s="5"/>
      <c r="D65" s="5"/>
      <c r="E65" s="54"/>
      <c r="F65" s="54"/>
      <c r="G65" s="54"/>
      <c r="H65" s="3"/>
      <c r="I65" s="3"/>
      <c r="J65" s="5"/>
    </row>
    <row r="66" spans="2:10">
      <c r="B66" s="5"/>
      <c r="C66" s="5"/>
      <c r="D66" s="5"/>
      <c r="E66" s="54"/>
      <c r="F66" s="54"/>
      <c r="G66" s="54"/>
      <c r="H66" s="3"/>
      <c r="I66" s="3"/>
      <c r="J66" s="5"/>
    </row>
    <row r="67" spans="2:10">
      <c r="B67" s="5"/>
      <c r="C67" s="5"/>
      <c r="D67" s="5"/>
      <c r="E67" s="54"/>
      <c r="F67" s="54"/>
      <c r="G67" s="54"/>
      <c r="H67" s="3"/>
      <c r="I67" s="3"/>
      <c r="J67" s="5"/>
    </row>
    <row r="68" spans="2:10">
      <c r="B68" s="5"/>
      <c r="C68" s="5"/>
      <c r="D68" s="5"/>
      <c r="E68" s="54"/>
      <c r="F68" s="54"/>
      <c r="G68" s="54"/>
      <c r="H68" s="3"/>
      <c r="I68" s="3"/>
      <c r="J68" s="5"/>
    </row>
    <row r="69" spans="2:10">
      <c r="B69" s="5"/>
      <c r="C69" s="5"/>
      <c r="D69" s="5"/>
      <c r="E69" s="54"/>
      <c r="F69" s="54"/>
      <c r="G69" s="54"/>
      <c r="H69" s="3"/>
      <c r="I69" s="3"/>
      <c r="J69" s="5"/>
    </row>
    <row r="70" spans="2:10">
      <c r="B70" s="5"/>
      <c r="C70" s="5"/>
      <c r="D70" s="5"/>
      <c r="E70" s="54"/>
      <c r="F70" s="54"/>
      <c r="G70" s="54"/>
      <c r="H70" s="3"/>
      <c r="I70" s="3"/>
      <c r="J70" s="5"/>
    </row>
    <row r="71" spans="2:10">
      <c r="B71" s="5"/>
      <c r="C71" s="5"/>
      <c r="D71" s="5"/>
      <c r="E71" s="54"/>
      <c r="F71" s="54"/>
      <c r="G71" s="54"/>
      <c r="H71" s="3"/>
      <c r="I71" s="3"/>
      <c r="J71" s="5"/>
    </row>
    <row r="72" spans="2:10">
      <c r="B72" s="5"/>
      <c r="C72" s="5"/>
      <c r="D72" s="5"/>
      <c r="E72" s="54"/>
      <c r="F72" s="54"/>
      <c r="G72" s="54"/>
      <c r="H72" s="3"/>
      <c r="I72" s="3"/>
      <c r="J72" s="5"/>
    </row>
    <row r="73" spans="2:10">
      <c r="B73" s="5"/>
      <c r="C73" s="5"/>
      <c r="D73" s="5"/>
      <c r="E73" s="54"/>
      <c r="F73" s="54"/>
      <c r="G73" s="54"/>
      <c r="H73" s="3"/>
      <c r="I73" s="3"/>
      <c r="J73" s="5"/>
    </row>
    <row r="74" spans="2:10">
      <c r="B74" s="5"/>
      <c r="C74" s="5"/>
      <c r="D74" s="5"/>
      <c r="E74" s="54"/>
      <c r="F74" s="54"/>
      <c r="G74" s="54"/>
      <c r="H74" s="3"/>
      <c r="I74" s="3"/>
      <c r="J74" s="5"/>
    </row>
    <row r="75" spans="2:10">
      <c r="B75" s="5"/>
      <c r="C75" s="5"/>
      <c r="D75" s="5"/>
      <c r="E75" s="54"/>
      <c r="F75" s="54"/>
      <c r="G75" s="54"/>
      <c r="H75" s="3"/>
      <c r="I75" s="3"/>
      <c r="J75" s="5"/>
    </row>
    <row r="76" spans="2:10">
      <c r="B76" s="5"/>
      <c r="C76" s="5"/>
      <c r="D76" s="5"/>
      <c r="E76" s="54"/>
      <c r="F76" s="54"/>
      <c r="G76" s="54"/>
      <c r="H76" s="3"/>
      <c r="I76" s="3"/>
      <c r="J76" s="5"/>
    </row>
    <row r="77" spans="2:10">
      <c r="B77" s="5"/>
      <c r="C77" s="5"/>
      <c r="D77" s="5"/>
      <c r="E77" s="54"/>
      <c r="F77" s="54"/>
      <c r="G77" s="54"/>
      <c r="H77" s="3"/>
      <c r="I77" s="3"/>
      <c r="J77" s="5"/>
    </row>
    <row r="78" spans="2:10">
      <c r="B78" s="5"/>
      <c r="C78" s="5"/>
      <c r="D78" s="5"/>
      <c r="E78" s="54"/>
      <c r="F78" s="54"/>
      <c r="G78" s="54"/>
      <c r="H78" s="3"/>
      <c r="I78" s="3"/>
      <c r="J78" s="5"/>
    </row>
    <row r="79" spans="2:10">
      <c r="B79" s="5"/>
      <c r="C79" s="5"/>
      <c r="D79" s="5"/>
      <c r="E79" s="54"/>
      <c r="F79" s="54"/>
      <c r="G79" s="54"/>
      <c r="H79" s="3"/>
      <c r="I79" s="3"/>
      <c r="J79" s="5"/>
    </row>
    <row r="80" spans="2:10">
      <c r="B80" s="5"/>
      <c r="C80" s="5"/>
      <c r="D80" s="5"/>
      <c r="E80" s="54"/>
      <c r="F80" s="54"/>
      <c r="G80" s="54"/>
      <c r="H80" s="3"/>
      <c r="I80" s="3"/>
      <c r="J80" s="5"/>
    </row>
    <row r="81" spans="2:10">
      <c r="B81" s="5"/>
      <c r="C81" s="5"/>
      <c r="D81" s="5"/>
      <c r="E81" s="54"/>
      <c r="F81" s="54"/>
      <c r="G81" s="54"/>
      <c r="H81" s="3"/>
      <c r="I81" s="3"/>
      <c r="J81" s="5"/>
    </row>
    <row r="82" spans="2:10">
      <c r="B82" s="5"/>
      <c r="C82" s="5"/>
      <c r="D82" s="5"/>
      <c r="E82" s="54"/>
      <c r="F82" s="54"/>
      <c r="G82" s="54"/>
      <c r="H82" s="3"/>
      <c r="I82" s="3"/>
      <c r="J82" s="5"/>
    </row>
    <row r="83" spans="2:10">
      <c r="B83" s="5"/>
      <c r="C83" s="5"/>
      <c r="D83" s="5"/>
      <c r="E83" s="54"/>
      <c r="F83" s="54"/>
      <c r="G83" s="54"/>
      <c r="H83" s="3"/>
      <c r="I83" s="3"/>
      <c r="J83" s="5"/>
    </row>
    <row r="84" spans="2:10">
      <c r="B84" s="5"/>
      <c r="C84" s="5"/>
      <c r="D84" s="5"/>
      <c r="E84" s="54"/>
      <c r="F84" s="54"/>
      <c r="G84" s="54"/>
      <c r="H84" s="3"/>
      <c r="I84" s="3"/>
      <c r="J84" s="5"/>
    </row>
    <row r="85" spans="2:10">
      <c r="B85" s="5"/>
      <c r="C85" s="5"/>
      <c r="D85" s="5"/>
      <c r="E85" s="54"/>
      <c r="F85" s="54"/>
      <c r="G85" s="54"/>
      <c r="H85" s="3"/>
      <c r="I85" s="3"/>
      <c r="J85" s="5"/>
    </row>
    <row r="86" spans="2:10">
      <c r="B86" s="5"/>
      <c r="C86" s="5"/>
      <c r="D86" s="5"/>
      <c r="E86" s="54"/>
      <c r="F86" s="54"/>
      <c r="G86" s="54"/>
      <c r="H86" s="3"/>
      <c r="I86" s="3"/>
      <c r="J86" s="5"/>
    </row>
    <row r="87" spans="2:10">
      <c r="B87" s="5"/>
      <c r="C87" s="5"/>
      <c r="D87" s="5"/>
      <c r="E87" s="54"/>
      <c r="F87" s="54"/>
      <c r="G87" s="54"/>
      <c r="H87" s="3"/>
      <c r="I87" s="3"/>
      <c r="J87" s="5"/>
    </row>
    <row r="88" spans="2:10">
      <c r="B88" s="5"/>
      <c r="C88" s="5"/>
      <c r="D88" s="5"/>
      <c r="E88" s="54"/>
      <c r="F88" s="54"/>
      <c r="G88" s="54"/>
      <c r="H88" s="3"/>
      <c r="I88" s="3"/>
      <c r="J88" s="5"/>
    </row>
    <row r="89" spans="2:10">
      <c r="B89" s="5"/>
      <c r="C89" s="5"/>
      <c r="D89" s="5"/>
      <c r="E89" s="54"/>
      <c r="F89" s="54"/>
      <c r="G89" s="54"/>
      <c r="H89" s="3"/>
      <c r="I89" s="3"/>
      <c r="J89" s="5"/>
    </row>
    <row r="90" spans="2:10">
      <c r="B90" s="5"/>
      <c r="C90" s="5"/>
      <c r="D90" s="5"/>
      <c r="E90" s="54"/>
      <c r="F90" s="54"/>
      <c r="G90" s="54"/>
      <c r="H90" s="3"/>
      <c r="I90" s="3"/>
      <c r="J90" s="5"/>
    </row>
    <row r="91" spans="2:10">
      <c r="B91" s="5"/>
      <c r="C91" s="5"/>
      <c r="D91" s="5"/>
      <c r="E91" s="54"/>
      <c r="F91" s="54"/>
      <c r="G91" s="54"/>
      <c r="H91" s="3"/>
      <c r="I91" s="3"/>
      <c r="J91" s="5"/>
    </row>
    <row r="92" spans="2:10">
      <c r="B92" s="5"/>
      <c r="C92" s="5"/>
      <c r="D92" s="5"/>
      <c r="E92" s="54"/>
      <c r="F92" s="54"/>
      <c r="G92" s="54"/>
      <c r="H92" s="3"/>
      <c r="I92" s="3"/>
      <c r="J92" s="5"/>
    </row>
    <row r="93" spans="2:10">
      <c r="B93" s="5"/>
      <c r="C93" s="5"/>
      <c r="D93" s="5"/>
      <c r="E93" s="54"/>
      <c r="F93" s="54"/>
      <c r="G93" s="54"/>
      <c r="H93" s="3"/>
      <c r="I93" s="3"/>
      <c r="J93" s="5"/>
    </row>
    <row r="94" spans="2:10">
      <c r="B94" s="5"/>
      <c r="C94" s="5"/>
      <c r="D94" s="5"/>
      <c r="E94" s="54"/>
      <c r="F94" s="54"/>
      <c r="G94" s="54"/>
      <c r="H94" s="3"/>
      <c r="I94" s="3"/>
      <c r="J94" s="5"/>
    </row>
    <row r="95" spans="2:10">
      <c r="B95" s="5"/>
      <c r="C95" s="5"/>
      <c r="D95" s="5"/>
      <c r="E95" s="54"/>
      <c r="F95" s="54"/>
      <c r="G95" s="54"/>
      <c r="H95" s="3"/>
      <c r="I95" s="3"/>
      <c r="J95" s="5"/>
    </row>
    <row r="96" spans="2:10">
      <c r="B96" s="5"/>
      <c r="C96" s="5"/>
      <c r="D96" s="5"/>
      <c r="E96" s="54"/>
      <c r="F96" s="54"/>
      <c r="G96" s="54"/>
      <c r="H96" s="3"/>
      <c r="I96" s="3"/>
      <c r="J96" s="5"/>
    </row>
    <row r="97" spans="2:10">
      <c r="B97" s="5"/>
      <c r="C97" s="5"/>
      <c r="D97" s="5"/>
      <c r="E97" s="54"/>
      <c r="F97" s="54"/>
      <c r="G97" s="54"/>
      <c r="H97" s="3"/>
      <c r="I97" s="3"/>
      <c r="J97" s="5"/>
    </row>
    <row r="98" spans="2:10">
      <c r="B98" s="5"/>
      <c r="C98" s="5"/>
      <c r="D98" s="5"/>
      <c r="E98" s="54"/>
      <c r="F98" s="54"/>
      <c r="G98" s="54"/>
      <c r="H98" s="3"/>
      <c r="I98" s="3"/>
      <c r="J98" s="5"/>
    </row>
    <row r="99" spans="2:10">
      <c r="B99" s="5"/>
      <c r="C99" s="5"/>
      <c r="D99" s="5"/>
      <c r="E99" s="54"/>
      <c r="F99" s="54"/>
      <c r="G99" s="54"/>
      <c r="H99" s="3"/>
      <c r="I99" s="3"/>
      <c r="J99" s="5"/>
    </row>
    <row r="100" spans="2:10">
      <c r="B100" s="5"/>
      <c r="C100" s="5"/>
      <c r="D100" s="5"/>
      <c r="E100" s="54"/>
      <c r="F100" s="54"/>
      <c r="G100" s="54"/>
      <c r="H100" s="3"/>
      <c r="I100" s="3"/>
      <c r="J100" s="5"/>
    </row>
    <row r="101" spans="2:10">
      <c r="B101" s="5"/>
      <c r="C101" s="5"/>
      <c r="D101" s="5"/>
      <c r="E101" s="54"/>
      <c r="F101" s="54"/>
      <c r="G101" s="54"/>
      <c r="H101" s="3"/>
      <c r="I101" s="3"/>
      <c r="J101" s="5"/>
    </row>
    <row r="102" spans="2:10">
      <c r="B102" s="5"/>
      <c r="C102" s="5"/>
      <c r="D102" s="5"/>
      <c r="E102" s="54"/>
      <c r="F102" s="54"/>
      <c r="G102" s="54"/>
      <c r="H102" s="3"/>
      <c r="I102" s="3"/>
      <c r="J102" s="5"/>
    </row>
    <row r="103" spans="2:10">
      <c r="B103" s="5"/>
      <c r="C103" s="5"/>
      <c r="D103" s="5"/>
      <c r="E103" s="54"/>
      <c r="F103" s="54"/>
      <c r="G103" s="54"/>
      <c r="H103" s="3"/>
      <c r="I103" s="3"/>
      <c r="J103" s="5"/>
    </row>
    <row r="104" spans="2:10">
      <c r="B104" s="5"/>
      <c r="C104" s="5"/>
      <c r="D104" s="5"/>
      <c r="E104" s="54"/>
      <c r="F104" s="54"/>
      <c r="G104" s="54"/>
      <c r="H104" s="3"/>
      <c r="I104" s="3"/>
      <c r="J104" s="5"/>
    </row>
    <row r="105" spans="2:10">
      <c r="B105" s="5"/>
      <c r="C105" s="5"/>
      <c r="D105" s="5"/>
      <c r="E105" s="54"/>
      <c r="F105" s="54"/>
      <c r="G105" s="54"/>
      <c r="H105" s="3"/>
      <c r="I105" s="3"/>
      <c r="J105" s="5"/>
    </row>
    <row r="106" spans="2:10">
      <c r="B106" s="5"/>
      <c r="C106" s="5"/>
      <c r="D106" s="5"/>
      <c r="E106" s="54"/>
      <c r="F106" s="54"/>
      <c r="G106" s="54"/>
      <c r="H106" s="3"/>
      <c r="I106" s="3"/>
      <c r="J106" s="5"/>
    </row>
    <row r="107" spans="2:10">
      <c r="B107" s="5"/>
      <c r="C107" s="5"/>
      <c r="D107" s="5"/>
      <c r="E107" s="54"/>
      <c r="F107" s="54"/>
      <c r="G107" s="54"/>
      <c r="H107" s="3"/>
      <c r="I107" s="3"/>
      <c r="J107" s="5"/>
    </row>
    <row r="108" spans="2:10">
      <c r="B108" s="5"/>
      <c r="C108" s="5"/>
      <c r="D108" s="5"/>
      <c r="E108" s="54"/>
      <c r="F108" s="54"/>
      <c r="G108" s="54"/>
      <c r="H108" s="3"/>
      <c r="I108" s="3"/>
      <c r="J108" s="5"/>
    </row>
    <row r="109" spans="2:10">
      <c r="B109" s="5"/>
      <c r="C109" s="5"/>
      <c r="D109" s="5"/>
      <c r="E109" s="54"/>
      <c r="F109" s="54"/>
      <c r="G109" s="54"/>
      <c r="H109" s="3"/>
      <c r="I109" s="3"/>
      <c r="J109" s="5"/>
    </row>
    <row r="110" spans="2:10">
      <c r="B110" s="5"/>
      <c r="C110" s="5"/>
      <c r="D110" s="5"/>
      <c r="E110" s="54"/>
      <c r="F110" s="54"/>
      <c r="G110" s="54"/>
      <c r="H110" s="3"/>
      <c r="I110" s="3"/>
      <c r="J110" s="5"/>
    </row>
    <row r="111" spans="2:10">
      <c r="B111" s="5"/>
      <c r="C111" s="5"/>
      <c r="D111" s="5"/>
      <c r="E111" s="54"/>
      <c r="F111" s="54"/>
      <c r="G111" s="54"/>
      <c r="H111" s="3"/>
      <c r="I111" s="3"/>
      <c r="J111" s="5"/>
    </row>
    <row r="112" spans="2:10">
      <c r="B112" s="5"/>
      <c r="C112" s="5"/>
      <c r="D112" s="5"/>
      <c r="E112" s="54"/>
      <c r="F112" s="54"/>
      <c r="G112" s="54"/>
      <c r="H112" s="3"/>
      <c r="I112" s="3"/>
      <c r="J112" s="5"/>
    </row>
    <row r="113" spans="2:10">
      <c r="B113" s="5"/>
      <c r="C113" s="5"/>
      <c r="D113" s="5"/>
      <c r="E113" s="54"/>
      <c r="F113" s="54"/>
      <c r="G113" s="54"/>
      <c r="H113" s="3"/>
      <c r="I113" s="3"/>
      <c r="J113" s="5"/>
    </row>
    <row r="114" spans="2:10">
      <c r="B114" s="5"/>
      <c r="C114" s="5"/>
      <c r="D114" s="5"/>
      <c r="E114" s="54"/>
      <c r="F114" s="54"/>
      <c r="G114" s="54"/>
      <c r="H114" s="3"/>
      <c r="I114" s="3"/>
      <c r="J114" s="5"/>
    </row>
    <row r="115" spans="2:10">
      <c r="B115" s="5"/>
      <c r="C115" s="5"/>
      <c r="D115" s="5"/>
      <c r="E115" s="54"/>
      <c r="F115" s="54"/>
      <c r="G115" s="54"/>
      <c r="H115" s="3"/>
      <c r="I115" s="3"/>
      <c r="J115" s="5"/>
    </row>
    <row r="116" spans="2:10">
      <c r="B116" s="5"/>
      <c r="C116" s="5"/>
      <c r="D116" s="5"/>
      <c r="E116" s="54"/>
      <c r="F116" s="54"/>
      <c r="G116" s="54"/>
      <c r="H116" s="3"/>
      <c r="I116" s="3"/>
      <c r="J116" s="5"/>
    </row>
    <row r="117" spans="2:10">
      <c r="B117" s="5"/>
      <c r="C117" s="5"/>
      <c r="D117" s="5"/>
      <c r="E117" s="54"/>
      <c r="F117" s="54"/>
      <c r="G117" s="54"/>
      <c r="H117" s="3"/>
      <c r="I117" s="3"/>
      <c r="J117" s="5"/>
    </row>
    <row r="118" spans="2:10">
      <c r="B118" s="5"/>
      <c r="C118" s="5"/>
      <c r="D118" s="5"/>
      <c r="E118" s="54"/>
      <c r="F118" s="54"/>
      <c r="G118" s="54"/>
      <c r="H118" s="3"/>
      <c r="I118" s="3"/>
      <c r="J118" s="5"/>
    </row>
    <row r="119" spans="2:10">
      <c r="B119" s="5"/>
      <c r="C119" s="5"/>
      <c r="D119" s="5"/>
      <c r="E119" s="54"/>
      <c r="F119" s="54"/>
      <c r="G119" s="54"/>
      <c r="H119" s="3"/>
      <c r="I119" s="3"/>
      <c r="J119" s="5"/>
    </row>
    <row r="120" spans="2:10">
      <c r="B120" s="5"/>
      <c r="C120" s="5"/>
      <c r="D120" s="5"/>
      <c r="E120" s="54"/>
      <c r="F120" s="54"/>
      <c r="G120" s="54"/>
      <c r="H120" s="3"/>
      <c r="I120" s="3"/>
      <c r="J120" s="5"/>
    </row>
    <row r="121" spans="2:10">
      <c r="B121" s="5"/>
      <c r="C121" s="5"/>
      <c r="D121" s="5"/>
      <c r="E121" s="54"/>
      <c r="F121" s="54"/>
      <c r="G121" s="54"/>
      <c r="H121" s="3"/>
      <c r="I121" s="3"/>
      <c r="J121" s="5"/>
    </row>
    <row r="122" spans="2:10">
      <c r="B122" s="5"/>
      <c r="C122" s="5"/>
      <c r="D122" s="5"/>
      <c r="E122" s="54"/>
      <c r="F122" s="54"/>
      <c r="G122" s="54"/>
      <c r="H122" s="3"/>
      <c r="I122" s="3"/>
      <c r="J122" s="5"/>
    </row>
    <row r="123" spans="2:10">
      <c r="B123" s="5"/>
      <c r="C123" s="5"/>
      <c r="D123" s="5"/>
      <c r="E123" s="54"/>
      <c r="F123" s="54"/>
      <c r="G123" s="54"/>
      <c r="H123" s="3"/>
      <c r="I123" s="3"/>
      <c r="J123" s="5"/>
    </row>
    <row r="124" spans="2:10">
      <c r="B124" s="5"/>
      <c r="C124" s="5"/>
      <c r="D124" s="5"/>
      <c r="E124" s="54"/>
      <c r="F124" s="54"/>
      <c r="G124" s="54"/>
      <c r="H124" s="3"/>
      <c r="I124" s="3"/>
      <c r="J124" s="5"/>
    </row>
    <row r="125" spans="2:10">
      <c r="B125" s="5"/>
      <c r="C125" s="5"/>
      <c r="D125" s="5"/>
      <c r="E125" s="54"/>
      <c r="F125" s="54"/>
      <c r="G125" s="54"/>
      <c r="H125" s="3"/>
      <c r="I125" s="3"/>
      <c r="J125" s="5"/>
    </row>
    <row r="126" spans="2:10">
      <c r="B126" s="5"/>
      <c r="C126" s="5"/>
      <c r="D126" s="5"/>
      <c r="E126" s="54"/>
      <c r="F126" s="54"/>
      <c r="G126" s="54"/>
      <c r="H126" s="3"/>
      <c r="I126" s="3"/>
      <c r="J126" s="5"/>
    </row>
    <row r="127" spans="2:10">
      <c r="B127" s="5"/>
      <c r="C127" s="5"/>
      <c r="D127" s="5"/>
      <c r="E127" s="54"/>
      <c r="F127" s="54"/>
      <c r="G127" s="54"/>
      <c r="H127" s="3"/>
      <c r="I127" s="3"/>
      <c r="J127" s="5"/>
    </row>
    <row r="128" spans="2:10">
      <c r="B128" s="5"/>
      <c r="C128" s="5"/>
      <c r="D128" s="5"/>
      <c r="E128" s="54"/>
      <c r="F128" s="54"/>
      <c r="G128" s="54"/>
      <c r="H128" s="3"/>
      <c r="I128" s="3"/>
      <c r="J128" s="5"/>
    </row>
    <row r="129" spans="2:10">
      <c r="B129" s="5"/>
      <c r="C129" s="5"/>
      <c r="D129" s="5"/>
      <c r="E129" s="54"/>
      <c r="F129" s="54"/>
      <c r="G129" s="54"/>
      <c r="H129" s="3"/>
      <c r="I129" s="3"/>
      <c r="J129" s="5"/>
    </row>
    <row r="130" spans="2:10">
      <c r="B130" s="5"/>
      <c r="C130" s="5"/>
      <c r="D130" s="5"/>
      <c r="E130" s="54"/>
      <c r="F130" s="54"/>
      <c r="G130" s="54"/>
      <c r="H130" s="3"/>
      <c r="I130" s="3"/>
      <c r="J130" s="5"/>
    </row>
    <row r="131" spans="2:10">
      <c r="B131" s="5"/>
      <c r="C131" s="5"/>
      <c r="D131" s="5"/>
      <c r="E131" s="54"/>
      <c r="F131" s="54"/>
      <c r="G131" s="54"/>
      <c r="H131" s="3"/>
      <c r="I131" s="3"/>
      <c r="J131" s="5"/>
    </row>
    <row r="132" spans="2:10">
      <c r="B132" s="5"/>
      <c r="C132" s="5"/>
      <c r="D132" s="5"/>
      <c r="E132" s="54"/>
      <c r="F132" s="54"/>
      <c r="G132" s="54"/>
      <c r="H132" s="3"/>
      <c r="I132" s="3"/>
      <c r="J132" s="5"/>
    </row>
    <row r="133" spans="2:10">
      <c r="B133" s="5"/>
      <c r="C133" s="5"/>
      <c r="D133" s="5"/>
      <c r="E133" s="54"/>
      <c r="F133" s="54"/>
      <c r="G133" s="54"/>
      <c r="H133" s="3"/>
      <c r="I133" s="3"/>
      <c r="J133" s="5"/>
    </row>
    <row r="134" spans="2:10">
      <c r="B134" s="5"/>
      <c r="C134" s="5"/>
      <c r="D134" s="5"/>
      <c r="E134" s="54"/>
      <c r="F134" s="54"/>
      <c r="G134" s="54"/>
      <c r="H134" s="3"/>
      <c r="I134" s="3"/>
      <c r="J134" s="5"/>
    </row>
    <row r="135" spans="2:10">
      <c r="B135" s="5"/>
      <c r="C135" s="5"/>
      <c r="D135" s="5"/>
      <c r="E135" s="54"/>
      <c r="F135" s="54"/>
      <c r="G135" s="54"/>
      <c r="H135" s="3"/>
      <c r="I135" s="3"/>
      <c r="J135" s="5"/>
    </row>
    <row r="136" spans="2:10">
      <c r="B136" s="5"/>
      <c r="C136" s="5"/>
      <c r="D136" s="5"/>
      <c r="E136" s="54"/>
      <c r="F136" s="54"/>
      <c r="G136" s="54"/>
      <c r="H136" s="3"/>
      <c r="I136" s="3"/>
      <c r="J136" s="5"/>
    </row>
    <row r="137" spans="2:10">
      <c r="B137" s="5"/>
      <c r="C137" s="5"/>
      <c r="D137" s="5"/>
      <c r="E137" s="54"/>
      <c r="F137" s="54"/>
      <c r="G137" s="54"/>
      <c r="H137" s="3"/>
      <c r="I137" s="3"/>
      <c r="J137" s="5"/>
    </row>
    <row r="138" spans="2:10">
      <c r="B138" s="5"/>
      <c r="C138" s="5"/>
      <c r="D138" s="5"/>
      <c r="E138" s="54"/>
      <c r="F138" s="54"/>
      <c r="G138" s="54"/>
      <c r="H138" s="3"/>
      <c r="I138" s="3"/>
      <c r="J138" s="5"/>
    </row>
    <row r="139" spans="2:10">
      <c r="B139" s="5"/>
      <c r="C139" s="5"/>
      <c r="D139" s="5"/>
      <c r="E139" s="54"/>
      <c r="F139" s="54"/>
      <c r="G139" s="54"/>
      <c r="H139" s="3"/>
      <c r="I139" s="3"/>
      <c r="J139" s="5"/>
    </row>
    <row r="140" spans="2:10">
      <c r="B140" s="5"/>
      <c r="C140" s="5"/>
      <c r="D140" s="5"/>
      <c r="E140" s="54"/>
      <c r="F140" s="54"/>
      <c r="G140" s="54"/>
      <c r="H140" s="3"/>
      <c r="I140" s="3"/>
      <c r="J140" s="5"/>
    </row>
    <row r="141" spans="2:10">
      <c r="B141" s="5"/>
      <c r="C141" s="5"/>
      <c r="D141" s="5"/>
      <c r="E141" s="54"/>
      <c r="F141" s="54"/>
      <c r="G141" s="54"/>
      <c r="H141" s="3"/>
      <c r="I141" s="3"/>
      <c r="J141" s="5"/>
    </row>
    <row r="142" spans="2:10">
      <c r="B142" s="5"/>
      <c r="C142" s="5"/>
      <c r="D142" s="5"/>
      <c r="E142" s="54"/>
      <c r="F142" s="54"/>
      <c r="G142" s="54"/>
      <c r="H142" s="3"/>
      <c r="I142" s="3"/>
      <c r="J142" s="5"/>
    </row>
    <row r="143" spans="2:10">
      <c r="B143" s="5"/>
      <c r="C143" s="5"/>
      <c r="D143" s="5"/>
      <c r="E143" s="54"/>
      <c r="F143" s="54"/>
      <c r="G143" s="54"/>
      <c r="H143" s="3"/>
      <c r="I143" s="3"/>
      <c r="J143" s="5"/>
    </row>
    <row r="144" spans="2:10">
      <c r="B144" s="5"/>
      <c r="C144" s="5"/>
      <c r="D144" s="5"/>
      <c r="E144" s="54"/>
      <c r="F144" s="54"/>
      <c r="G144" s="54"/>
      <c r="H144" s="3"/>
      <c r="I144" s="3"/>
      <c r="J144" s="5"/>
    </row>
    <row r="145" spans="2:10">
      <c r="B145" s="5"/>
      <c r="C145" s="5"/>
      <c r="D145" s="5"/>
      <c r="E145" s="54"/>
      <c r="F145" s="54"/>
      <c r="G145" s="54"/>
      <c r="H145" s="3"/>
      <c r="I145" s="3"/>
      <c r="J145" s="5"/>
    </row>
    <row r="146" spans="2:10">
      <c r="B146" s="5"/>
      <c r="C146" s="5"/>
      <c r="D146" s="5"/>
      <c r="E146" s="54"/>
      <c r="F146" s="54"/>
      <c r="G146" s="54"/>
      <c r="H146" s="3"/>
      <c r="I146" s="3"/>
      <c r="J146" s="5"/>
    </row>
    <row r="147" spans="2:10">
      <c r="B147" s="5"/>
      <c r="C147" s="5"/>
      <c r="D147" s="5"/>
      <c r="E147" s="54"/>
      <c r="F147" s="54"/>
      <c r="G147" s="54"/>
      <c r="H147" s="3"/>
      <c r="I147" s="3"/>
      <c r="J147" s="5"/>
    </row>
    <row r="148" spans="2:10">
      <c r="B148" s="5"/>
      <c r="C148" s="5"/>
      <c r="D148" s="5"/>
      <c r="E148" s="54"/>
      <c r="F148" s="54"/>
      <c r="G148" s="54"/>
      <c r="H148" s="3"/>
      <c r="I148" s="3"/>
      <c r="J148" s="5"/>
    </row>
    <row r="149" spans="2:10">
      <c r="B149" s="5"/>
      <c r="C149" s="5"/>
      <c r="D149" s="5"/>
      <c r="E149" s="54"/>
      <c r="F149" s="54"/>
      <c r="G149" s="54"/>
      <c r="H149" s="3"/>
      <c r="I149" s="3"/>
      <c r="J149" s="5"/>
    </row>
    <row r="150" spans="2:10">
      <c r="B150" s="5"/>
      <c r="C150" s="5"/>
      <c r="D150" s="5"/>
      <c r="E150" s="54"/>
      <c r="F150" s="54"/>
      <c r="G150" s="54"/>
      <c r="H150" s="3"/>
      <c r="I150" s="3"/>
      <c r="J150" s="5"/>
    </row>
    <row r="151" spans="2:10">
      <c r="B151" s="5"/>
      <c r="C151" s="5"/>
      <c r="D151" s="5"/>
      <c r="E151" s="54"/>
      <c r="F151" s="54"/>
      <c r="G151" s="54"/>
      <c r="H151" s="3"/>
      <c r="I151" s="3"/>
      <c r="J151" s="5"/>
    </row>
    <row r="152" spans="2:10">
      <c r="B152" s="5"/>
      <c r="C152" s="5"/>
      <c r="D152" s="5"/>
      <c r="E152" s="54"/>
      <c r="F152" s="54"/>
      <c r="G152" s="54"/>
      <c r="H152" s="3"/>
      <c r="I152" s="3"/>
      <c r="J152" s="5"/>
    </row>
    <row r="153" spans="2:10">
      <c r="B153" s="5"/>
      <c r="C153" s="5"/>
      <c r="D153" s="5"/>
      <c r="E153" s="54"/>
      <c r="F153" s="54"/>
      <c r="G153" s="54"/>
      <c r="H153" s="3"/>
      <c r="I153" s="3"/>
      <c r="J153" s="5"/>
    </row>
    <row r="154" spans="2:10">
      <c r="B154" s="5"/>
      <c r="C154" s="5"/>
      <c r="D154" s="5"/>
      <c r="E154" s="54"/>
      <c r="F154" s="54"/>
      <c r="G154" s="54"/>
      <c r="H154" s="3"/>
      <c r="I154" s="3"/>
      <c r="J154" s="5"/>
    </row>
    <row r="155" spans="2:10">
      <c r="B155" s="5"/>
      <c r="C155" s="5"/>
      <c r="D155" s="5"/>
      <c r="E155" s="54"/>
      <c r="F155" s="54"/>
      <c r="G155" s="54"/>
      <c r="H155" s="3"/>
      <c r="I155" s="3"/>
      <c r="J155" s="5"/>
    </row>
    <row r="156" spans="2:10">
      <c r="B156" s="5"/>
      <c r="C156" s="5"/>
      <c r="D156" s="5"/>
      <c r="E156" s="54"/>
      <c r="F156" s="54"/>
      <c r="G156" s="54"/>
      <c r="H156" s="3"/>
      <c r="I156" s="3"/>
      <c r="J156" s="5"/>
    </row>
    <row r="157" spans="2:10">
      <c r="B157" s="5"/>
      <c r="C157" s="5"/>
      <c r="D157" s="5"/>
      <c r="E157" s="54"/>
      <c r="F157" s="54"/>
      <c r="G157" s="54"/>
      <c r="H157" s="3"/>
      <c r="I157" s="3"/>
      <c r="J157" s="5"/>
    </row>
    <row r="158" spans="2:10">
      <c r="B158" s="5"/>
      <c r="C158" s="5"/>
      <c r="D158" s="5"/>
      <c r="E158" s="54"/>
      <c r="F158" s="54"/>
      <c r="G158" s="54"/>
      <c r="H158" s="3"/>
      <c r="I158" s="3"/>
      <c r="J158" s="5"/>
    </row>
    <row r="159" spans="2:10">
      <c r="B159" s="5"/>
      <c r="C159" s="5"/>
      <c r="D159" s="5"/>
      <c r="E159" s="54"/>
      <c r="F159" s="54"/>
      <c r="G159" s="54"/>
      <c r="H159" s="3"/>
      <c r="I159" s="3"/>
      <c r="J159" s="5"/>
    </row>
    <row r="160" spans="2:10">
      <c r="B160" s="5"/>
      <c r="C160" s="5"/>
      <c r="D160" s="5"/>
      <c r="E160" s="54"/>
      <c r="F160" s="54"/>
      <c r="G160" s="54"/>
      <c r="H160" s="3"/>
      <c r="I160" s="3"/>
      <c r="J160" s="5"/>
    </row>
    <row r="161" spans="2:10">
      <c r="B161" s="5"/>
      <c r="C161" s="5"/>
      <c r="D161" s="5"/>
      <c r="E161" s="54"/>
      <c r="F161" s="54"/>
      <c r="G161" s="54"/>
      <c r="H161" s="3"/>
      <c r="I161" s="3"/>
      <c r="J161" s="5"/>
    </row>
    <row r="162" spans="2:10">
      <c r="B162" s="5"/>
      <c r="C162" s="5"/>
      <c r="D162" s="5"/>
      <c r="E162" s="54"/>
      <c r="F162" s="54"/>
      <c r="G162" s="54"/>
      <c r="H162" s="3"/>
      <c r="I162" s="3"/>
      <c r="J162" s="5"/>
    </row>
    <row r="163" spans="2:10">
      <c r="B163" s="5"/>
      <c r="C163" s="5"/>
      <c r="D163" s="5"/>
      <c r="E163" s="54"/>
      <c r="F163" s="54"/>
      <c r="G163" s="54"/>
      <c r="H163" s="3"/>
      <c r="I163" s="3"/>
      <c r="J163" s="5"/>
    </row>
    <row r="164" spans="2:10">
      <c r="B164" s="5"/>
      <c r="C164" s="5"/>
      <c r="D164" s="5"/>
      <c r="E164" s="54"/>
      <c r="F164" s="54"/>
      <c r="G164" s="54"/>
      <c r="H164" s="3"/>
      <c r="I164" s="3"/>
      <c r="J164" s="5"/>
    </row>
    <row r="165" spans="2:10">
      <c r="B165" s="5"/>
      <c r="C165" s="5"/>
      <c r="D165" s="5"/>
      <c r="E165" s="54"/>
      <c r="F165" s="54"/>
      <c r="G165" s="54"/>
      <c r="H165" s="3"/>
      <c r="I165" s="3"/>
      <c r="J165" s="5"/>
    </row>
    <row r="166" spans="2:10">
      <c r="B166" s="5"/>
      <c r="C166" s="5"/>
      <c r="D166" s="5"/>
      <c r="E166" s="54"/>
      <c r="F166" s="54"/>
      <c r="G166" s="54"/>
      <c r="H166" s="3"/>
      <c r="I166" s="3"/>
      <c r="J166" s="5"/>
    </row>
    <row r="167" spans="2:10">
      <c r="B167" s="5"/>
      <c r="C167" s="5"/>
      <c r="D167" s="5"/>
      <c r="E167" s="54"/>
      <c r="F167" s="54"/>
      <c r="G167" s="54"/>
      <c r="H167" s="3"/>
      <c r="I167" s="3"/>
      <c r="J167" s="5"/>
    </row>
    <row r="168" spans="2:10">
      <c r="B168" s="5"/>
      <c r="C168" s="5"/>
      <c r="D168" s="5"/>
      <c r="E168" s="54"/>
      <c r="F168" s="54"/>
      <c r="G168" s="54"/>
      <c r="H168" s="3"/>
      <c r="I168" s="3"/>
      <c r="J168" s="5"/>
    </row>
    <row r="169" spans="2:10">
      <c r="B169" s="5"/>
      <c r="C169" s="5"/>
      <c r="D169" s="5"/>
      <c r="E169" s="54"/>
      <c r="F169" s="54"/>
      <c r="G169" s="54"/>
      <c r="H169" s="3"/>
      <c r="I169" s="3"/>
      <c r="J169" s="5"/>
    </row>
    <row r="170" spans="2:10">
      <c r="B170" s="5"/>
      <c r="C170" s="5"/>
      <c r="D170" s="5"/>
      <c r="E170" s="54"/>
      <c r="F170" s="54"/>
      <c r="G170" s="54"/>
      <c r="H170" s="3"/>
      <c r="I170" s="3"/>
      <c r="J170" s="5"/>
    </row>
    <row r="171" spans="2:10">
      <c r="B171" s="5"/>
      <c r="C171" s="5"/>
      <c r="D171" s="5"/>
      <c r="E171" s="54"/>
      <c r="F171" s="54"/>
      <c r="G171" s="54"/>
      <c r="H171" s="3"/>
      <c r="I171" s="3"/>
      <c r="J171" s="5"/>
    </row>
    <row r="172" spans="2:10">
      <c r="B172" s="5"/>
      <c r="C172" s="5"/>
      <c r="D172" s="5"/>
      <c r="E172" s="54"/>
      <c r="F172" s="54"/>
      <c r="G172" s="54"/>
      <c r="H172" s="3"/>
      <c r="I172" s="3"/>
      <c r="J172" s="5"/>
    </row>
    <row r="173" spans="2:10">
      <c r="B173" s="5"/>
      <c r="C173" s="5"/>
      <c r="D173" s="5"/>
      <c r="E173" s="54"/>
      <c r="F173" s="54"/>
      <c r="G173" s="54"/>
      <c r="H173" s="3"/>
      <c r="I173" s="3"/>
      <c r="J173" s="5"/>
    </row>
    <row r="174" spans="2:10">
      <c r="B174" s="5"/>
      <c r="C174" s="5"/>
      <c r="D174" s="5"/>
      <c r="E174" s="54"/>
      <c r="F174" s="54"/>
      <c r="G174" s="54"/>
      <c r="H174" s="3"/>
      <c r="I174" s="3"/>
      <c r="J174" s="5"/>
    </row>
    <row r="175" spans="2:10">
      <c r="B175" s="5"/>
      <c r="C175" s="5"/>
      <c r="D175" s="5"/>
      <c r="E175" s="54"/>
      <c r="F175" s="54"/>
      <c r="G175" s="54"/>
      <c r="H175" s="3"/>
      <c r="I175" s="3"/>
      <c r="J175" s="5"/>
    </row>
    <row r="176" spans="2:10">
      <c r="B176" s="5"/>
      <c r="C176" s="5"/>
      <c r="D176" s="5"/>
      <c r="E176" s="54"/>
      <c r="F176" s="54"/>
      <c r="G176" s="54"/>
      <c r="H176" s="3"/>
      <c r="I176" s="3"/>
      <c r="J176" s="5"/>
    </row>
    <row r="177" spans="2:10">
      <c r="B177" s="5"/>
      <c r="C177" s="5"/>
      <c r="D177" s="5"/>
      <c r="E177" s="54"/>
      <c r="F177" s="54"/>
      <c r="G177" s="54"/>
      <c r="H177" s="3"/>
      <c r="I177" s="3"/>
      <c r="J177" s="5"/>
    </row>
    <row r="178" spans="2:10">
      <c r="B178" s="5"/>
      <c r="C178" s="5"/>
      <c r="D178" s="5"/>
      <c r="E178" s="54"/>
      <c r="F178" s="54"/>
      <c r="G178" s="54"/>
      <c r="H178" s="3"/>
      <c r="I178" s="3"/>
      <c r="J178" s="5"/>
    </row>
    <row r="179" spans="2:10">
      <c r="B179" s="5"/>
      <c r="C179" s="5"/>
      <c r="D179" s="5"/>
      <c r="E179" s="54"/>
      <c r="F179" s="54"/>
      <c r="G179" s="54"/>
      <c r="H179" s="3"/>
      <c r="I179" s="3"/>
      <c r="J179" s="5"/>
    </row>
    <row r="180" spans="2:10">
      <c r="B180" s="5"/>
      <c r="C180" s="5"/>
      <c r="D180" s="5"/>
      <c r="E180" s="54"/>
      <c r="F180" s="54"/>
      <c r="G180" s="54"/>
      <c r="H180" s="3"/>
      <c r="I180" s="3"/>
      <c r="J180" s="5"/>
    </row>
    <row r="181" spans="2:10">
      <c r="B181" s="5"/>
      <c r="C181" s="5"/>
      <c r="D181" s="5"/>
      <c r="E181" s="54"/>
      <c r="F181" s="54"/>
      <c r="G181" s="54"/>
      <c r="H181" s="3"/>
      <c r="I181" s="3"/>
      <c r="J181" s="5"/>
    </row>
    <row r="182" spans="2:10">
      <c r="B182" s="5"/>
      <c r="C182" s="5"/>
      <c r="D182" s="5"/>
      <c r="E182" s="54"/>
      <c r="F182" s="54"/>
      <c r="G182" s="54"/>
      <c r="H182" s="3"/>
      <c r="I182" s="3"/>
      <c r="J182" s="5"/>
    </row>
    <row r="183" spans="2:10">
      <c r="B183" s="5"/>
      <c r="C183" s="5"/>
      <c r="D183" s="5"/>
      <c r="E183" s="54"/>
      <c r="F183" s="54"/>
      <c r="G183" s="54"/>
      <c r="H183" s="3"/>
      <c r="I183" s="3"/>
      <c r="J183" s="5"/>
    </row>
    <row r="184" spans="2:10">
      <c r="B184" s="5"/>
      <c r="C184" s="5"/>
      <c r="D184" s="5"/>
      <c r="E184" s="54"/>
      <c r="F184" s="54"/>
      <c r="G184" s="54"/>
      <c r="H184" s="3"/>
      <c r="I184" s="3"/>
      <c r="J184" s="5"/>
    </row>
    <row r="185" spans="2:10">
      <c r="B185" s="5"/>
      <c r="C185" s="5"/>
      <c r="D185" s="5"/>
      <c r="E185" s="54"/>
      <c r="F185" s="54"/>
      <c r="G185" s="54"/>
      <c r="H185" s="3"/>
      <c r="I185" s="3"/>
      <c r="J185" s="5"/>
    </row>
    <row r="186" spans="2:10">
      <c r="B186" s="5"/>
      <c r="C186" s="5"/>
      <c r="D186" s="5"/>
      <c r="E186" s="54"/>
      <c r="F186" s="54"/>
      <c r="G186" s="54"/>
      <c r="H186" s="3"/>
      <c r="I186" s="3"/>
      <c r="J186" s="5"/>
    </row>
    <row r="187" spans="2:10">
      <c r="B187" s="5"/>
      <c r="C187" s="5"/>
      <c r="D187" s="5"/>
      <c r="E187" s="54"/>
      <c r="F187" s="54"/>
      <c r="G187" s="54"/>
      <c r="H187" s="3"/>
      <c r="I187" s="3"/>
      <c r="J187" s="5"/>
    </row>
    <row r="188" spans="2:10">
      <c r="B188" s="5"/>
      <c r="C188" s="5"/>
      <c r="D188" s="5"/>
      <c r="E188" s="54"/>
      <c r="F188" s="54"/>
      <c r="G188" s="54"/>
      <c r="H188" s="3"/>
      <c r="I188" s="3"/>
      <c r="J188" s="5"/>
    </row>
    <row r="189" spans="2:10">
      <c r="B189" s="5"/>
      <c r="C189" s="5"/>
      <c r="D189" s="5"/>
      <c r="E189" s="54"/>
      <c r="F189" s="54"/>
      <c r="G189" s="54"/>
      <c r="H189" s="3"/>
      <c r="I189" s="3"/>
      <c r="J189" s="5"/>
    </row>
    <row r="190" spans="2:10">
      <c r="B190" s="5"/>
      <c r="C190" s="5"/>
      <c r="D190" s="5"/>
      <c r="E190" s="54"/>
      <c r="F190" s="54"/>
      <c r="G190" s="54"/>
      <c r="H190" s="3"/>
      <c r="I190" s="3"/>
      <c r="J190" s="5"/>
    </row>
    <row r="191" spans="2:10">
      <c r="B191" s="5"/>
      <c r="C191" s="5"/>
      <c r="D191" s="5"/>
      <c r="E191" s="54"/>
      <c r="F191" s="54"/>
      <c r="G191" s="54"/>
      <c r="H191" s="3"/>
      <c r="I191" s="3"/>
      <c r="J191" s="5"/>
    </row>
    <row r="192" spans="2:10">
      <c r="B192" s="5"/>
      <c r="C192" s="5"/>
      <c r="D192" s="5"/>
      <c r="E192" s="54"/>
      <c r="F192" s="54"/>
      <c r="G192" s="54"/>
      <c r="H192" s="3"/>
      <c r="I192" s="3"/>
      <c r="J192" s="5"/>
    </row>
    <row r="193" spans="2:10">
      <c r="B193" s="5"/>
      <c r="C193" s="5"/>
      <c r="D193" s="5"/>
      <c r="E193" s="54"/>
      <c r="F193" s="54"/>
      <c r="G193" s="54"/>
      <c r="H193" s="3"/>
      <c r="I193" s="3"/>
      <c r="J193" s="5"/>
    </row>
    <row r="194" spans="2:10">
      <c r="B194" s="5"/>
      <c r="C194" s="5"/>
      <c r="D194" s="5"/>
      <c r="E194" s="54"/>
      <c r="F194" s="54"/>
      <c r="G194" s="54"/>
      <c r="H194" s="3"/>
      <c r="I194" s="3"/>
      <c r="J194" s="5"/>
    </row>
    <row r="195" spans="2:10">
      <c r="B195" s="5"/>
      <c r="C195" s="5"/>
      <c r="D195" s="5"/>
      <c r="E195" s="54"/>
      <c r="F195" s="54"/>
      <c r="G195" s="54"/>
      <c r="H195" s="3"/>
      <c r="I195" s="3"/>
      <c r="J195" s="5"/>
    </row>
    <row r="196" spans="2:10">
      <c r="B196" s="5"/>
      <c r="C196" s="5"/>
      <c r="D196" s="5"/>
      <c r="E196" s="54"/>
      <c r="F196" s="54"/>
      <c r="G196" s="54"/>
      <c r="H196" s="3"/>
      <c r="I196" s="3"/>
      <c r="J196" s="5"/>
    </row>
    <row r="197" spans="2:10">
      <c r="B197" s="5"/>
      <c r="C197" s="5"/>
      <c r="D197" s="5"/>
      <c r="E197" s="54"/>
      <c r="F197" s="54"/>
      <c r="G197" s="54"/>
      <c r="H197" s="3"/>
      <c r="I197" s="3"/>
      <c r="J197" s="5"/>
    </row>
    <row r="198" spans="2:10">
      <c r="B198" s="5"/>
      <c r="C198" s="5"/>
      <c r="D198" s="5"/>
      <c r="E198" s="54"/>
      <c r="F198" s="54"/>
      <c r="G198" s="54"/>
      <c r="H198" s="3"/>
      <c r="I198" s="3"/>
      <c r="J198" s="5"/>
    </row>
    <row r="199" spans="2:10">
      <c r="B199" s="5"/>
      <c r="C199" s="5"/>
      <c r="D199" s="5"/>
      <c r="E199" s="54"/>
      <c r="F199" s="54"/>
      <c r="G199" s="54"/>
      <c r="H199" s="3"/>
      <c r="I199" s="3"/>
      <c r="J199" s="5"/>
    </row>
    <row r="200" spans="2:10">
      <c r="B200" s="5"/>
      <c r="C200" s="5"/>
      <c r="D200" s="5"/>
      <c r="E200" s="54"/>
      <c r="F200" s="54"/>
      <c r="G200" s="54"/>
      <c r="H200" s="3"/>
      <c r="I200" s="3"/>
      <c r="J200" s="5"/>
    </row>
    <row r="201" spans="2:10">
      <c r="B201" s="5"/>
      <c r="C201" s="5"/>
      <c r="D201" s="5"/>
      <c r="E201" s="54"/>
      <c r="F201" s="54"/>
      <c r="G201" s="54"/>
      <c r="H201" s="3"/>
      <c r="I201" s="3"/>
      <c r="J201" s="5"/>
    </row>
    <row r="202" spans="2:10">
      <c r="B202" s="5"/>
      <c r="C202" s="5"/>
      <c r="D202" s="5"/>
      <c r="E202" s="54"/>
      <c r="F202" s="54"/>
      <c r="G202" s="54"/>
      <c r="H202" s="3"/>
      <c r="I202" s="3"/>
      <c r="J202" s="5"/>
    </row>
    <row r="203" spans="2:10">
      <c r="B203" s="5"/>
      <c r="C203" s="5"/>
      <c r="D203" s="5"/>
      <c r="E203" s="54"/>
      <c r="F203" s="54"/>
      <c r="G203" s="54"/>
      <c r="H203" s="3"/>
      <c r="I203" s="3"/>
      <c r="J203" s="5"/>
    </row>
    <row r="204" spans="2:10">
      <c r="B204" s="5"/>
      <c r="C204" s="5"/>
      <c r="D204" s="5"/>
      <c r="E204" s="54"/>
      <c r="F204" s="54"/>
      <c r="G204" s="54"/>
      <c r="H204" s="3"/>
      <c r="I204" s="3"/>
      <c r="J204" s="5"/>
    </row>
    <row r="205" spans="2:10">
      <c r="B205" s="5"/>
      <c r="C205" s="5"/>
      <c r="D205" s="5"/>
      <c r="E205" s="54"/>
      <c r="F205" s="54"/>
      <c r="G205" s="54"/>
      <c r="H205" s="3"/>
      <c r="I205" s="3"/>
      <c r="J205" s="5"/>
    </row>
    <row r="206" spans="2:10">
      <c r="B206" s="5"/>
      <c r="C206" s="5"/>
      <c r="D206" s="5"/>
      <c r="E206" s="54"/>
      <c r="F206" s="54"/>
      <c r="G206" s="54"/>
      <c r="H206" s="3"/>
      <c r="I206" s="3"/>
      <c r="J206" s="5"/>
    </row>
    <row r="207" spans="2:10">
      <c r="B207" s="5"/>
      <c r="C207" s="5"/>
      <c r="D207" s="5"/>
      <c r="E207" s="54"/>
      <c r="F207" s="54"/>
      <c r="G207" s="54"/>
      <c r="H207" s="3"/>
      <c r="I207" s="3"/>
      <c r="J207" s="5"/>
    </row>
    <row r="208" spans="2:10">
      <c r="B208" s="5"/>
      <c r="C208" s="5"/>
      <c r="D208" s="5"/>
      <c r="E208" s="54"/>
      <c r="F208" s="54"/>
      <c r="G208" s="54"/>
      <c r="H208" s="3"/>
      <c r="I208" s="3"/>
      <c r="J208" s="5"/>
    </row>
    <row r="209" spans="2:10">
      <c r="B209" s="5"/>
      <c r="C209" s="5"/>
      <c r="D209" s="5"/>
      <c r="E209" s="54"/>
      <c r="F209" s="54"/>
      <c r="G209" s="54"/>
      <c r="H209" s="3"/>
      <c r="I209" s="3"/>
      <c r="J209" s="5"/>
    </row>
    <row r="210" spans="2:10">
      <c r="B210" s="5"/>
      <c r="C210" s="5"/>
      <c r="D210" s="5"/>
      <c r="E210" s="54"/>
      <c r="F210" s="54"/>
      <c r="G210" s="54"/>
      <c r="H210" s="3"/>
      <c r="I210" s="3"/>
      <c r="J210" s="5"/>
    </row>
    <row r="211" spans="2:10">
      <c r="B211" s="5"/>
      <c r="C211" s="5"/>
      <c r="D211" s="5"/>
      <c r="E211" s="54"/>
      <c r="F211" s="54"/>
      <c r="G211" s="54"/>
      <c r="H211" s="3"/>
      <c r="I211" s="3"/>
      <c r="J211" s="5"/>
    </row>
    <row r="212" spans="2:10">
      <c r="B212" s="5"/>
      <c r="C212" s="5"/>
      <c r="D212" s="5"/>
      <c r="E212" s="54"/>
      <c r="F212" s="54"/>
      <c r="G212" s="54"/>
      <c r="H212" s="3"/>
      <c r="I212" s="3"/>
      <c r="J212" s="5"/>
    </row>
    <row r="213" spans="2:10">
      <c r="B213" s="5"/>
      <c r="C213" s="5"/>
      <c r="D213" s="5"/>
      <c r="E213" s="54"/>
      <c r="F213" s="54"/>
      <c r="G213" s="54"/>
      <c r="H213" s="3"/>
      <c r="I213" s="3"/>
      <c r="J213" s="5"/>
    </row>
    <row r="214" spans="2:10">
      <c r="B214" s="5"/>
      <c r="C214" s="5"/>
      <c r="D214" s="5"/>
      <c r="E214" s="54"/>
      <c r="F214" s="54"/>
      <c r="G214" s="54"/>
      <c r="H214" s="3"/>
      <c r="I214" s="3"/>
      <c r="J214" s="5"/>
    </row>
    <row r="215" spans="2:10">
      <c r="B215" s="5"/>
      <c r="C215" s="5"/>
      <c r="D215" s="5"/>
      <c r="E215" s="54"/>
      <c r="F215" s="54"/>
      <c r="G215" s="54"/>
      <c r="H215" s="3"/>
      <c r="I215" s="3"/>
      <c r="J215" s="5"/>
    </row>
    <row r="216" spans="2:10">
      <c r="B216" s="5"/>
      <c r="C216" s="5"/>
      <c r="D216" s="5"/>
      <c r="E216" s="54"/>
      <c r="F216" s="54"/>
      <c r="G216" s="54"/>
      <c r="H216" s="3"/>
      <c r="I216" s="3"/>
      <c r="J216" s="5"/>
    </row>
    <row r="217" spans="2:10">
      <c r="B217" s="5"/>
      <c r="C217" s="5"/>
      <c r="D217" s="5"/>
      <c r="E217" s="54"/>
      <c r="F217" s="54"/>
      <c r="G217" s="54"/>
      <c r="H217" s="3"/>
      <c r="I217" s="3"/>
      <c r="J217" s="5"/>
    </row>
    <row r="218" spans="2:10">
      <c r="B218" s="5"/>
      <c r="C218" s="5"/>
      <c r="D218" s="5"/>
      <c r="E218" s="54"/>
      <c r="F218" s="54"/>
      <c r="G218" s="54"/>
      <c r="H218" s="3"/>
      <c r="I218" s="3"/>
      <c r="J218" s="5"/>
    </row>
    <row r="219" spans="2:10">
      <c r="B219" s="5"/>
      <c r="C219" s="5"/>
      <c r="D219" s="5"/>
      <c r="E219" s="54"/>
      <c r="F219" s="54"/>
      <c r="G219" s="54"/>
      <c r="H219" s="3"/>
      <c r="I219" s="3"/>
      <c r="J219" s="5"/>
    </row>
    <row r="220" spans="2:10">
      <c r="B220" s="5"/>
      <c r="C220" s="5"/>
      <c r="D220" s="5"/>
      <c r="E220" s="54"/>
      <c r="F220" s="54"/>
      <c r="G220" s="54"/>
      <c r="H220" s="3"/>
      <c r="I220" s="3"/>
      <c r="J220" s="5"/>
    </row>
    <row r="221" spans="2:10">
      <c r="B221" s="5"/>
      <c r="C221" s="5"/>
      <c r="D221" s="5"/>
      <c r="E221" s="54"/>
      <c r="F221" s="54"/>
      <c r="G221" s="54"/>
      <c r="H221" s="3"/>
      <c r="I221" s="3"/>
      <c r="J221" s="5"/>
    </row>
    <row r="222" spans="2:10">
      <c r="B222" s="5"/>
      <c r="C222" s="5"/>
      <c r="D222" s="5"/>
      <c r="E222" s="54"/>
      <c r="F222" s="54"/>
      <c r="G222" s="54"/>
      <c r="H222" s="3"/>
      <c r="I222" s="3"/>
      <c r="J222" s="5"/>
    </row>
    <row r="223" spans="2:10">
      <c r="B223" s="5"/>
      <c r="C223" s="5"/>
      <c r="D223" s="5"/>
      <c r="E223" s="54"/>
      <c r="F223" s="54"/>
      <c r="G223" s="54"/>
      <c r="H223" s="3"/>
      <c r="I223" s="3"/>
      <c r="J223" s="5"/>
    </row>
    <row r="224" spans="2:10">
      <c r="B224" s="5"/>
      <c r="C224" s="5"/>
      <c r="D224" s="5"/>
      <c r="E224" s="54"/>
      <c r="F224" s="54"/>
      <c r="G224" s="54"/>
      <c r="H224" s="3"/>
      <c r="I224" s="3"/>
      <c r="J224" s="5"/>
    </row>
    <row r="225" spans="2:10">
      <c r="B225" s="5"/>
      <c r="C225" s="5"/>
      <c r="D225" s="5"/>
      <c r="E225" s="54"/>
      <c r="F225" s="54"/>
      <c r="G225" s="54"/>
      <c r="H225" s="3"/>
      <c r="I225" s="3"/>
      <c r="J225" s="5"/>
    </row>
    <row r="226" spans="2:10">
      <c r="B226" s="5"/>
      <c r="C226" s="5"/>
      <c r="D226" s="5"/>
      <c r="E226" s="54"/>
      <c r="F226" s="54"/>
      <c r="G226" s="54"/>
      <c r="H226" s="3"/>
      <c r="I226" s="3"/>
      <c r="J226" s="5"/>
    </row>
    <row r="227" spans="2:10">
      <c r="B227" s="5"/>
      <c r="C227" s="5"/>
      <c r="D227" s="5"/>
      <c r="E227" s="54"/>
      <c r="F227" s="54"/>
      <c r="G227" s="54"/>
      <c r="H227" s="3"/>
      <c r="I227" s="3"/>
      <c r="J227" s="5"/>
    </row>
    <row r="228" spans="2:10">
      <c r="B228" s="5"/>
      <c r="C228" s="5"/>
      <c r="D228" s="5"/>
      <c r="E228" s="54"/>
      <c r="F228" s="54"/>
      <c r="G228" s="54"/>
      <c r="H228" s="3"/>
      <c r="I228" s="3"/>
      <c r="J228" s="5"/>
    </row>
    <row r="229" spans="2:10">
      <c r="B229" s="5"/>
      <c r="C229" s="5"/>
      <c r="D229" s="5"/>
      <c r="E229" s="54"/>
      <c r="F229" s="54"/>
      <c r="G229" s="54"/>
      <c r="H229" s="3"/>
      <c r="I229" s="3"/>
      <c r="J229" s="5"/>
    </row>
    <row r="230" spans="2:10">
      <c r="B230" s="5"/>
      <c r="C230" s="5"/>
      <c r="D230" s="5"/>
      <c r="E230" s="54"/>
      <c r="F230" s="54"/>
      <c r="G230" s="54"/>
      <c r="H230" s="3"/>
      <c r="I230" s="3"/>
      <c r="J230" s="5"/>
    </row>
    <row r="231" spans="2:10">
      <c r="B231" s="5"/>
      <c r="C231" s="5"/>
      <c r="D231" s="5"/>
      <c r="E231" s="54"/>
      <c r="F231" s="54"/>
      <c r="G231" s="54"/>
      <c r="H231" s="3"/>
      <c r="I231" s="3"/>
      <c r="J231" s="5"/>
    </row>
    <row r="232" spans="2:10">
      <c r="B232" s="5"/>
      <c r="C232" s="5"/>
      <c r="D232" s="5"/>
      <c r="E232" s="54"/>
      <c r="F232" s="54"/>
      <c r="G232" s="54"/>
      <c r="H232" s="3"/>
      <c r="I232" s="3"/>
      <c r="J232" s="5"/>
    </row>
    <row r="233" spans="2:10">
      <c r="B233" s="5"/>
      <c r="C233" s="5"/>
      <c r="D233" s="5"/>
      <c r="E233" s="54"/>
      <c r="F233" s="54"/>
      <c r="G233" s="54"/>
      <c r="H233" s="3"/>
      <c r="I233" s="3"/>
      <c r="J233" s="5"/>
    </row>
    <row r="234" spans="2:10">
      <c r="B234" s="5"/>
      <c r="C234" s="5"/>
      <c r="D234" s="5"/>
      <c r="E234" s="54"/>
      <c r="F234" s="54"/>
      <c r="G234" s="54"/>
      <c r="H234" s="3"/>
      <c r="I234" s="3"/>
      <c r="J234" s="5"/>
    </row>
    <row r="235" spans="2:10">
      <c r="B235" s="5"/>
      <c r="C235" s="5"/>
      <c r="D235" s="5"/>
      <c r="E235" s="54"/>
      <c r="F235" s="54"/>
      <c r="G235" s="54"/>
      <c r="H235" s="3"/>
      <c r="I235" s="3"/>
      <c r="J235" s="5"/>
    </row>
    <row r="236" spans="2:10">
      <c r="B236" s="5"/>
      <c r="C236" s="5"/>
      <c r="D236" s="5"/>
      <c r="E236" s="54"/>
      <c r="F236" s="54"/>
      <c r="G236" s="54"/>
      <c r="H236" s="3"/>
      <c r="I236" s="3"/>
      <c r="J236" s="5"/>
    </row>
    <row r="237" spans="2:10">
      <c r="B237" s="5"/>
      <c r="C237" s="5"/>
      <c r="D237" s="5"/>
      <c r="E237" s="54"/>
      <c r="F237" s="54"/>
      <c r="G237" s="54"/>
      <c r="H237" s="3"/>
      <c r="I237" s="3"/>
      <c r="J237" s="5"/>
    </row>
    <row r="238" spans="2:10">
      <c r="B238" s="5"/>
      <c r="C238" s="5"/>
      <c r="D238" s="5"/>
      <c r="E238" s="54"/>
      <c r="F238" s="54"/>
      <c r="G238" s="54"/>
      <c r="H238" s="3"/>
      <c r="I238" s="3"/>
      <c r="J238" s="5"/>
    </row>
    <row r="239" spans="2:10">
      <c r="B239" s="5"/>
      <c r="C239" s="5"/>
      <c r="D239" s="5"/>
      <c r="E239" s="54"/>
      <c r="F239" s="54"/>
      <c r="G239" s="54"/>
      <c r="H239" s="3"/>
      <c r="I239" s="3"/>
      <c r="J239" s="5"/>
    </row>
    <row r="240" spans="2:10">
      <c r="B240" s="5"/>
      <c r="C240" s="5"/>
      <c r="D240" s="5"/>
      <c r="E240" s="54"/>
      <c r="F240" s="54"/>
      <c r="G240" s="54"/>
      <c r="H240" s="3"/>
      <c r="I240" s="3"/>
      <c r="J240" s="5"/>
    </row>
    <row r="241" spans="2:10">
      <c r="B241" s="5"/>
      <c r="C241" s="5"/>
      <c r="D241" s="5"/>
      <c r="E241" s="54"/>
      <c r="F241" s="54"/>
      <c r="G241" s="54"/>
      <c r="H241" s="3"/>
      <c r="I241" s="3"/>
      <c r="J241" s="5"/>
    </row>
    <row r="242" spans="2:10">
      <c r="B242" s="5"/>
      <c r="C242" s="5"/>
      <c r="D242" s="5"/>
      <c r="E242" s="54"/>
      <c r="F242" s="54"/>
      <c r="G242" s="54"/>
      <c r="H242" s="3"/>
      <c r="I242" s="3"/>
      <c r="J242" s="5"/>
    </row>
    <row r="243" spans="2:10">
      <c r="B243" s="5"/>
      <c r="C243" s="5"/>
      <c r="D243" s="5"/>
      <c r="E243" s="54"/>
      <c r="F243" s="54"/>
      <c r="G243" s="54"/>
      <c r="H243" s="3"/>
      <c r="I243" s="3"/>
      <c r="J243" s="5"/>
    </row>
    <row r="244" spans="2:10">
      <c r="B244" s="5"/>
      <c r="C244" s="5"/>
      <c r="D244" s="5"/>
      <c r="E244" s="54"/>
      <c r="F244" s="54"/>
      <c r="G244" s="54"/>
      <c r="H244" s="3"/>
      <c r="I244" s="3"/>
      <c r="J244" s="5"/>
    </row>
    <row r="245" spans="2:10">
      <c r="B245" s="5"/>
      <c r="C245" s="5"/>
      <c r="D245" s="5"/>
      <c r="E245" s="54"/>
      <c r="F245" s="54"/>
      <c r="G245" s="54"/>
      <c r="H245" s="3"/>
      <c r="I245" s="3"/>
      <c r="J245" s="5"/>
    </row>
    <row r="246" spans="2:10">
      <c r="B246" s="5"/>
      <c r="C246" s="5"/>
      <c r="D246" s="5"/>
      <c r="E246" s="54"/>
      <c r="F246" s="54"/>
      <c r="G246" s="54"/>
      <c r="H246" s="3"/>
      <c r="I246" s="3"/>
      <c r="J246" s="5"/>
    </row>
    <row r="247" spans="2:10">
      <c r="B247" s="5"/>
      <c r="C247" s="5"/>
      <c r="D247" s="5"/>
      <c r="E247" s="54"/>
      <c r="F247" s="54"/>
      <c r="G247" s="54"/>
      <c r="H247" s="3"/>
      <c r="I247" s="3"/>
      <c r="J247" s="5"/>
    </row>
    <row r="248" spans="2:10">
      <c r="B248" s="5"/>
      <c r="C248" s="5"/>
      <c r="D248" s="5"/>
      <c r="E248" s="54"/>
      <c r="F248" s="54"/>
      <c r="G248" s="54"/>
      <c r="H248" s="3"/>
      <c r="I248" s="3"/>
      <c r="J248" s="5"/>
    </row>
    <row r="249" spans="2:10">
      <c r="B249" s="5"/>
      <c r="C249" s="5"/>
      <c r="D249" s="5"/>
      <c r="E249" s="54"/>
      <c r="F249" s="54"/>
      <c r="G249" s="54"/>
      <c r="H249" s="3"/>
      <c r="I249" s="3"/>
      <c r="J249" s="5"/>
    </row>
    <row r="250" spans="2:10">
      <c r="B250" s="5"/>
      <c r="C250" s="5"/>
      <c r="D250" s="5"/>
      <c r="E250" s="54"/>
      <c r="F250" s="54"/>
      <c r="G250" s="54"/>
      <c r="H250" s="3"/>
      <c r="I250" s="3"/>
      <c r="J250" s="5"/>
    </row>
    <row r="251" spans="2:10">
      <c r="B251" s="5"/>
      <c r="C251" s="5"/>
      <c r="D251" s="5"/>
      <c r="E251" s="54"/>
      <c r="F251" s="54"/>
      <c r="G251" s="54"/>
      <c r="H251" s="3"/>
      <c r="I251" s="3"/>
      <c r="J251" s="5"/>
    </row>
    <row r="252" spans="2:10">
      <c r="B252" s="5"/>
      <c r="C252" s="5"/>
      <c r="D252" s="5"/>
      <c r="E252" s="54"/>
      <c r="F252" s="54"/>
      <c r="G252" s="54"/>
      <c r="H252" s="3"/>
      <c r="I252" s="3"/>
      <c r="J252" s="5"/>
    </row>
    <row r="253" spans="2:10">
      <c r="B253" s="5"/>
      <c r="C253" s="5"/>
      <c r="D253" s="5"/>
      <c r="E253" s="54"/>
      <c r="F253" s="54"/>
      <c r="G253" s="54"/>
      <c r="H253" s="3"/>
      <c r="I253" s="3"/>
      <c r="J253" s="5"/>
    </row>
    <row r="254" spans="2:10">
      <c r="B254" s="5"/>
      <c r="C254" s="5"/>
      <c r="D254" s="5"/>
      <c r="E254" s="54"/>
      <c r="F254" s="54"/>
      <c r="G254" s="54"/>
      <c r="H254" s="3"/>
      <c r="I254" s="3"/>
      <c r="J254" s="5"/>
    </row>
    <row r="255" spans="2:10">
      <c r="B255" s="5"/>
      <c r="C255" s="5"/>
      <c r="D255" s="5"/>
      <c r="E255" s="54"/>
      <c r="F255" s="54"/>
      <c r="G255" s="54"/>
      <c r="H255" s="3"/>
      <c r="I255" s="3"/>
      <c r="J255" s="5"/>
    </row>
    <row r="256" spans="2:10">
      <c r="B256" s="5"/>
      <c r="C256" s="5"/>
      <c r="D256" s="5"/>
      <c r="E256" s="54"/>
      <c r="F256" s="54"/>
      <c r="G256" s="54"/>
      <c r="H256" s="3"/>
      <c r="I256" s="3"/>
      <c r="J256" s="5"/>
    </row>
    <row r="257" spans="2:10">
      <c r="B257" s="5"/>
      <c r="C257" s="5"/>
      <c r="D257" s="5"/>
      <c r="E257" s="54"/>
      <c r="F257" s="54"/>
      <c r="G257" s="54"/>
      <c r="H257" s="3"/>
      <c r="I257" s="3"/>
      <c r="J257" s="5"/>
    </row>
    <row r="258" spans="2:10">
      <c r="B258" s="5"/>
      <c r="C258" s="5"/>
      <c r="D258" s="5"/>
      <c r="E258" s="54"/>
      <c r="F258" s="54"/>
      <c r="G258" s="54"/>
      <c r="H258" s="3"/>
      <c r="I258" s="3"/>
      <c r="J258" s="5"/>
    </row>
    <row r="259" spans="2:10">
      <c r="B259" s="5"/>
      <c r="C259" s="5"/>
      <c r="D259" s="5"/>
      <c r="E259" s="54"/>
      <c r="F259" s="54"/>
      <c r="G259" s="54"/>
      <c r="H259" s="3"/>
      <c r="I259" s="3"/>
      <c r="J259" s="5"/>
    </row>
    <row r="260" spans="2:10">
      <c r="B260" s="5"/>
      <c r="C260" s="5"/>
      <c r="D260" s="5"/>
      <c r="E260" s="54"/>
      <c r="F260" s="54"/>
      <c r="G260" s="54"/>
      <c r="H260" s="3"/>
      <c r="I260" s="3"/>
      <c r="J260" s="5"/>
    </row>
    <row r="261" spans="2:10">
      <c r="B261" s="5"/>
      <c r="C261" s="5"/>
      <c r="D261" s="5"/>
      <c r="E261" s="54"/>
      <c r="F261" s="54"/>
      <c r="G261" s="54"/>
      <c r="H261" s="3"/>
      <c r="I261" s="3"/>
      <c r="J261" s="5"/>
    </row>
    <row r="262" spans="2:10">
      <c r="B262" s="5"/>
      <c r="C262" s="5"/>
      <c r="D262" s="5"/>
      <c r="E262" s="54"/>
      <c r="F262" s="54"/>
      <c r="G262" s="54"/>
      <c r="H262" s="3"/>
      <c r="I262" s="3"/>
      <c r="J262" s="5"/>
    </row>
    <row r="263" spans="2:10">
      <c r="B263" s="5"/>
      <c r="C263" s="5"/>
      <c r="D263" s="5"/>
      <c r="E263" s="54"/>
      <c r="F263" s="54"/>
      <c r="G263" s="54"/>
      <c r="H263" s="3"/>
      <c r="I263" s="3"/>
      <c r="J263" s="5"/>
    </row>
    <row r="264" spans="2:10">
      <c r="B264" s="5"/>
      <c r="C264" s="5"/>
      <c r="D264" s="5"/>
      <c r="E264" s="54"/>
      <c r="F264" s="54"/>
      <c r="G264" s="54"/>
      <c r="H264" s="3"/>
      <c r="I264" s="3"/>
      <c r="J264" s="5"/>
    </row>
    <row r="265" spans="2:10">
      <c r="B265" s="5"/>
      <c r="C265" s="5"/>
      <c r="D265" s="5"/>
      <c r="E265" s="54"/>
      <c r="F265" s="54"/>
      <c r="G265" s="54"/>
      <c r="H265" s="3"/>
      <c r="I265" s="3"/>
      <c r="J265" s="5"/>
    </row>
    <row r="266" spans="2:10">
      <c r="B266" s="5"/>
      <c r="C266" s="5"/>
      <c r="D266" s="5"/>
      <c r="E266" s="54"/>
      <c r="F266" s="54"/>
      <c r="G266" s="54"/>
      <c r="H266" s="3"/>
      <c r="I266" s="3"/>
      <c r="J266" s="5"/>
    </row>
    <row r="267" spans="2:10">
      <c r="B267" s="5"/>
      <c r="C267" s="5"/>
      <c r="D267" s="5"/>
      <c r="E267" s="54"/>
      <c r="F267" s="54"/>
      <c r="G267" s="54"/>
      <c r="H267" s="3"/>
      <c r="I267" s="3"/>
      <c r="J267" s="5"/>
    </row>
    <row r="268" spans="2:10">
      <c r="B268" s="5"/>
      <c r="C268" s="5"/>
      <c r="D268" s="5"/>
      <c r="E268" s="54"/>
      <c r="F268" s="54"/>
      <c r="G268" s="54"/>
      <c r="H268" s="3"/>
      <c r="I268" s="3"/>
      <c r="J268" s="5"/>
    </row>
    <row r="269" spans="2:10">
      <c r="B269" s="5"/>
      <c r="C269" s="5"/>
      <c r="D269" s="5"/>
      <c r="E269" s="54"/>
      <c r="F269" s="54"/>
      <c r="G269" s="54"/>
      <c r="H269" s="3"/>
      <c r="I269" s="3"/>
      <c r="J269" s="5"/>
    </row>
    <row r="270" spans="2:10">
      <c r="B270" s="5"/>
      <c r="C270" s="5"/>
      <c r="D270" s="5"/>
      <c r="E270" s="54"/>
      <c r="F270" s="54"/>
      <c r="G270" s="54"/>
      <c r="H270" s="3"/>
      <c r="I270" s="3"/>
      <c r="J270" s="5"/>
    </row>
    <row r="271" spans="2:10">
      <c r="B271" s="5"/>
      <c r="C271" s="5"/>
      <c r="D271" s="5"/>
      <c r="E271" s="54"/>
      <c r="F271" s="54"/>
      <c r="G271" s="54"/>
      <c r="H271" s="3"/>
      <c r="I271" s="3"/>
      <c r="J271" s="5"/>
    </row>
    <row r="272" spans="2:10">
      <c r="B272" s="5"/>
      <c r="C272" s="5"/>
      <c r="D272" s="5"/>
      <c r="E272" s="54"/>
      <c r="F272" s="54"/>
      <c r="G272" s="54"/>
      <c r="H272" s="3"/>
      <c r="I272" s="3"/>
      <c r="J272" s="5"/>
    </row>
    <row r="273" spans="2:10">
      <c r="B273" s="5"/>
      <c r="C273" s="5"/>
      <c r="D273" s="5"/>
      <c r="E273" s="54"/>
      <c r="F273" s="54"/>
      <c r="G273" s="54"/>
      <c r="H273" s="3"/>
      <c r="I273" s="3"/>
      <c r="J273" s="5"/>
    </row>
    <row r="274" spans="2:10">
      <c r="B274" s="5"/>
      <c r="C274" s="5"/>
      <c r="D274" s="5"/>
      <c r="E274" s="54"/>
      <c r="F274" s="54"/>
      <c r="G274" s="54"/>
      <c r="H274" s="3"/>
      <c r="I274" s="3"/>
      <c r="J274" s="5"/>
    </row>
    <row r="275" spans="2:10">
      <c r="B275" s="5"/>
      <c r="C275" s="5"/>
      <c r="D275" s="5"/>
      <c r="E275" s="54"/>
      <c r="F275" s="54"/>
      <c r="G275" s="54"/>
      <c r="H275" s="3"/>
      <c r="I275" s="3"/>
      <c r="J275" s="5"/>
    </row>
    <row r="276" spans="2:10">
      <c r="B276" s="5"/>
      <c r="C276" s="5"/>
      <c r="D276" s="5"/>
      <c r="E276" s="54"/>
      <c r="F276" s="54"/>
      <c r="G276" s="54"/>
      <c r="H276" s="3"/>
      <c r="I276" s="3"/>
      <c r="J276" s="5"/>
    </row>
    <row r="277" spans="2:10">
      <c r="B277" s="5"/>
      <c r="C277" s="5"/>
      <c r="D277" s="5"/>
      <c r="E277" s="54"/>
      <c r="F277" s="54"/>
      <c r="G277" s="54"/>
      <c r="H277" s="3"/>
      <c r="I277" s="3"/>
      <c r="J277" s="5"/>
    </row>
    <row r="278" spans="2:10">
      <c r="B278" s="5"/>
      <c r="C278" s="5"/>
      <c r="D278" s="5"/>
      <c r="E278" s="54"/>
      <c r="F278" s="54"/>
      <c r="G278" s="54"/>
      <c r="H278" s="3"/>
      <c r="I278" s="3"/>
      <c r="J278" s="5"/>
    </row>
    <row r="279" spans="2:10">
      <c r="B279" s="5"/>
      <c r="C279" s="5"/>
      <c r="D279" s="5"/>
      <c r="E279" s="54"/>
      <c r="F279" s="54"/>
      <c r="G279" s="54"/>
      <c r="H279" s="3"/>
      <c r="I279" s="3"/>
      <c r="J279" s="5"/>
    </row>
    <row r="280" spans="2:10">
      <c r="B280" s="5"/>
      <c r="C280" s="5"/>
      <c r="D280" s="5"/>
      <c r="E280" s="54"/>
      <c r="F280" s="54"/>
      <c r="G280" s="54"/>
      <c r="H280" s="3"/>
      <c r="I280" s="3"/>
      <c r="J280" s="5"/>
    </row>
    <row r="281" spans="2:10">
      <c r="B281" s="5"/>
      <c r="C281" s="5"/>
      <c r="D281" s="5"/>
      <c r="E281" s="54"/>
      <c r="F281" s="54"/>
      <c r="G281" s="54"/>
      <c r="H281" s="3"/>
      <c r="I281" s="3"/>
      <c r="J281" s="5"/>
    </row>
    <row r="282" spans="2:10">
      <c r="B282" s="5"/>
      <c r="C282" s="5"/>
      <c r="D282" s="5"/>
      <c r="E282" s="54"/>
      <c r="F282" s="54"/>
      <c r="G282" s="54"/>
      <c r="H282" s="3"/>
      <c r="I282" s="3"/>
      <c r="J282" s="5"/>
    </row>
    <row r="283" spans="2:10">
      <c r="B283" s="5"/>
      <c r="C283" s="5"/>
      <c r="D283" s="5"/>
      <c r="E283" s="54"/>
      <c r="F283" s="54"/>
      <c r="G283" s="54"/>
      <c r="H283" s="3"/>
      <c r="I283" s="3"/>
      <c r="J283" s="5"/>
    </row>
    <row r="284" spans="2:10">
      <c r="B284" s="5"/>
      <c r="C284" s="5"/>
      <c r="D284" s="5"/>
      <c r="E284" s="54"/>
      <c r="F284" s="54"/>
      <c r="G284" s="54"/>
      <c r="H284" s="3"/>
      <c r="I284" s="3"/>
      <c r="J284" s="5"/>
    </row>
    <row r="285" spans="2:10">
      <c r="B285" s="5"/>
      <c r="C285" s="5"/>
      <c r="D285" s="5"/>
      <c r="E285" s="54"/>
      <c r="F285" s="54"/>
      <c r="G285" s="54"/>
      <c r="H285" s="3"/>
      <c r="I285" s="3"/>
      <c r="J285" s="5"/>
    </row>
    <row r="286" spans="2:10">
      <c r="B286" s="5"/>
      <c r="C286" s="5"/>
      <c r="D286" s="5"/>
      <c r="E286" s="54"/>
      <c r="F286" s="54"/>
      <c r="G286" s="54"/>
      <c r="H286" s="3"/>
      <c r="I286" s="3"/>
      <c r="J286" s="5"/>
    </row>
    <row r="287" spans="2:10">
      <c r="B287" s="5"/>
      <c r="C287" s="5"/>
      <c r="D287" s="5"/>
      <c r="E287" s="54"/>
      <c r="F287" s="54"/>
      <c r="G287" s="54"/>
      <c r="H287" s="3"/>
      <c r="I287" s="3"/>
      <c r="J287" s="5"/>
    </row>
    <row r="288" spans="2:10">
      <c r="B288" s="5"/>
      <c r="C288" s="5"/>
      <c r="D288" s="5"/>
      <c r="E288" s="54"/>
      <c r="F288" s="54"/>
      <c r="G288" s="54"/>
      <c r="H288" s="3"/>
      <c r="I288" s="3"/>
      <c r="J288" s="5"/>
    </row>
    <row r="289" spans="2:10">
      <c r="B289" s="5"/>
      <c r="C289" s="5"/>
      <c r="D289" s="5"/>
      <c r="E289" s="54"/>
      <c r="F289" s="54"/>
      <c r="G289" s="54"/>
      <c r="H289" s="3"/>
      <c r="I289" s="3"/>
      <c r="J289" s="5"/>
    </row>
    <row r="290" spans="2:10">
      <c r="B290" s="5"/>
      <c r="C290" s="5"/>
      <c r="D290" s="5"/>
      <c r="E290" s="54"/>
      <c r="F290" s="54"/>
      <c r="G290" s="54"/>
      <c r="H290" s="3"/>
      <c r="I290" s="3"/>
      <c r="J290" s="5"/>
    </row>
    <row r="291" spans="2:10">
      <c r="B291" s="5"/>
      <c r="C291" s="5"/>
      <c r="D291" s="5"/>
      <c r="E291" s="54"/>
      <c r="F291" s="54"/>
      <c r="G291" s="54"/>
      <c r="H291" s="3"/>
      <c r="I291" s="3"/>
      <c r="J291" s="5"/>
    </row>
    <row r="292" spans="2:10">
      <c r="B292" s="5"/>
      <c r="C292" s="5"/>
      <c r="D292" s="5"/>
      <c r="E292" s="54"/>
      <c r="F292" s="54"/>
      <c r="G292" s="54"/>
      <c r="H292" s="3"/>
      <c r="I292" s="3"/>
      <c r="J292" s="5"/>
    </row>
    <row r="293" spans="2:10">
      <c r="B293" s="5"/>
      <c r="C293" s="5"/>
      <c r="D293" s="5"/>
      <c r="E293" s="54"/>
      <c r="F293" s="54"/>
      <c r="G293" s="54"/>
      <c r="H293" s="3"/>
      <c r="I293" s="3"/>
      <c r="J293" s="5"/>
    </row>
    <row r="294" spans="2:10">
      <c r="B294" s="5"/>
      <c r="C294" s="5"/>
      <c r="D294" s="5"/>
      <c r="E294" s="54"/>
      <c r="F294" s="54"/>
      <c r="G294" s="54"/>
      <c r="H294" s="3"/>
      <c r="I294" s="3"/>
      <c r="J294" s="5"/>
    </row>
    <row r="295" spans="2:10">
      <c r="B295" s="5"/>
      <c r="C295" s="5"/>
      <c r="D295" s="5"/>
      <c r="E295" s="54"/>
      <c r="F295" s="54"/>
      <c r="G295" s="54"/>
      <c r="H295" s="3"/>
      <c r="I295" s="3"/>
      <c r="J295" s="5"/>
    </row>
    <row r="296" spans="2:10">
      <c r="B296" s="5"/>
      <c r="C296" s="5"/>
      <c r="D296" s="5"/>
      <c r="E296" s="54"/>
      <c r="F296" s="54"/>
      <c r="G296" s="54"/>
      <c r="H296" s="3"/>
      <c r="I296" s="3"/>
      <c r="J296" s="5"/>
    </row>
    <row r="297" spans="2:10">
      <c r="B297" s="5"/>
      <c r="C297" s="5"/>
      <c r="D297" s="5"/>
      <c r="E297" s="54"/>
      <c r="F297" s="54"/>
      <c r="G297" s="54"/>
      <c r="H297" s="3"/>
      <c r="I297" s="3"/>
      <c r="J297" s="5"/>
    </row>
    <row r="298" spans="2:10">
      <c r="B298" s="5"/>
      <c r="C298" s="5"/>
      <c r="D298" s="5"/>
      <c r="E298" s="54"/>
      <c r="F298" s="54"/>
      <c r="G298" s="54"/>
      <c r="H298" s="3"/>
      <c r="I298" s="3"/>
      <c r="J298" s="5"/>
    </row>
    <row r="299" spans="2:10">
      <c r="B299" s="5"/>
      <c r="C299" s="5"/>
      <c r="D299" s="5"/>
      <c r="E299" s="54"/>
      <c r="F299" s="54"/>
      <c r="G299" s="54"/>
      <c r="H299" s="3"/>
      <c r="I299" s="3"/>
      <c r="J299" s="5"/>
    </row>
    <row r="300" spans="2:10">
      <c r="B300" s="5"/>
      <c r="C300" s="5"/>
      <c r="D300" s="5"/>
      <c r="E300" s="54"/>
      <c r="F300" s="54"/>
      <c r="G300" s="54"/>
      <c r="H300" s="3"/>
      <c r="I300" s="3"/>
      <c r="J300" s="5"/>
    </row>
    <row r="301" spans="2:10">
      <c r="B301" s="5"/>
      <c r="C301" s="5"/>
      <c r="D301" s="5"/>
      <c r="E301" s="54"/>
      <c r="F301" s="54"/>
      <c r="G301" s="54"/>
      <c r="H301" s="3"/>
      <c r="I301" s="3"/>
      <c r="J301" s="5"/>
    </row>
    <row r="302" spans="2:10">
      <c r="B302" s="5"/>
      <c r="C302" s="5"/>
      <c r="D302" s="5"/>
      <c r="E302" s="54"/>
      <c r="F302" s="54"/>
      <c r="G302" s="54"/>
      <c r="H302" s="3"/>
      <c r="I302" s="3"/>
      <c r="J302" s="5"/>
    </row>
    <row r="303" spans="2:10">
      <c r="B303" s="5"/>
      <c r="C303" s="5"/>
      <c r="D303" s="5"/>
      <c r="E303" s="54"/>
      <c r="F303" s="54"/>
      <c r="G303" s="54"/>
      <c r="H303" s="3"/>
      <c r="I303" s="3"/>
      <c r="J303" s="5"/>
    </row>
    <row r="304" spans="2:10">
      <c r="B304" s="5"/>
      <c r="C304" s="5"/>
      <c r="D304" s="5"/>
      <c r="E304" s="54"/>
      <c r="F304" s="54"/>
      <c r="G304" s="54"/>
      <c r="H304" s="3"/>
      <c r="I304" s="3"/>
      <c r="J304" s="5"/>
    </row>
    <row r="305" spans="2:10">
      <c r="B305" s="5"/>
      <c r="C305" s="5"/>
      <c r="D305" s="5"/>
      <c r="E305" s="54"/>
      <c r="F305" s="54"/>
      <c r="G305" s="54"/>
      <c r="H305" s="3"/>
      <c r="I305" s="3"/>
      <c r="J305" s="5"/>
    </row>
    <row r="306" spans="2:10">
      <c r="B306" s="5"/>
      <c r="C306" s="5"/>
      <c r="D306" s="5"/>
      <c r="E306" s="54"/>
      <c r="F306" s="54"/>
      <c r="G306" s="54"/>
      <c r="H306" s="3"/>
      <c r="I306" s="3"/>
      <c r="J306" s="5"/>
    </row>
    <row r="307" spans="2:10">
      <c r="B307" s="5"/>
      <c r="C307" s="5"/>
      <c r="D307" s="5"/>
      <c r="E307" s="54"/>
      <c r="F307" s="54"/>
      <c r="G307" s="54"/>
      <c r="H307" s="3"/>
      <c r="I307" s="3"/>
      <c r="J307" s="5"/>
    </row>
    <row r="308" spans="2:10">
      <c r="B308" s="5"/>
      <c r="C308" s="5"/>
      <c r="D308" s="5"/>
      <c r="E308" s="54"/>
      <c r="F308" s="54"/>
      <c r="G308" s="54"/>
      <c r="H308" s="3"/>
      <c r="I308" s="3"/>
      <c r="J308" s="5"/>
    </row>
    <row r="309" spans="2:10">
      <c r="B309" s="5"/>
      <c r="C309" s="5"/>
      <c r="D309" s="5"/>
      <c r="E309" s="54"/>
      <c r="F309" s="54"/>
      <c r="G309" s="54"/>
      <c r="H309" s="3"/>
      <c r="I309" s="3"/>
      <c r="J309" s="5"/>
    </row>
    <row r="310" spans="2:10">
      <c r="B310" s="5"/>
      <c r="C310" s="5"/>
      <c r="D310" s="5"/>
      <c r="E310" s="54"/>
      <c r="F310" s="54"/>
      <c r="G310" s="54"/>
      <c r="H310" s="3"/>
      <c r="I310" s="3"/>
      <c r="J310" s="5"/>
    </row>
    <row r="311" spans="2:10">
      <c r="B311" s="5"/>
      <c r="C311" s="5"/>
      <c r="D311" s="5"/>
      <c r="E311" s="54"/>
      <c r="F311" s="54"/>
      <c r="G311" s="54"/>
      <c r="H311" s="3"/>
      <c r="I311" s="3"/>
      <c r="J311" s="5"/>
    </row>
    <row r="312" spans="2:10">
      <c r="B312" s="5"/>
      <c r="C312" s="5"/>
      <c r="D312" s="5"/>
      <c r="E312" s="54"/>
      <c r="F312" s="54"/>
      <c r="G312" s="54"/>
      <c r="H312" s="3"/>
      <c r="I312" s="3"/>
      <c r="J312" s="5"/>
    </row>
    <row r="313" spans="2:10">
      <c r="B313" s="5"/>
      <c r="C313" s="5"/>
      <c r="D313" s="5"/>
      <c r="E313" s="54"/>
      <c r="F313" s="54"/>
      <c r="G313" s="54"/>
      <c r="H313" s="3"/>
      <c r="I313" s="3"/>
      <c r="J313" s="5"/>
    </row>
    <row r="314" spans="2:10">
      <c r="B314" s="5"/>
      <c r="C314" s="5"/>
      <c r="D314" s="5"/>
      <c r="E314" s="54"/>
      <c r="F314" s="54"/>
      <c r="G314" s="54"/>
      <c r="H314" s="3"/>
      <c r="I314" s="3"/>
      <c r="J314" s="5"/>
    </row>
    <row r="315" spans="2:10">
      <c r="B315" s="5"/>
      <c r="C315" s="5"/>
      <c r="D315" s="5"/>
      <c r="E315" s="54"/>
      <c r="F315" s="54"/>
      <c r="G315" s="54"/>
      <c r="H315" s="3"/>
      <c r="I315" s="3"/>
      <c r="J315" s="5"/>
    </row>
    <row r="316" spans="2:10">
      <c r="B316" s="5"/>
      <c r="C316" s="5"/>
      <c r="D316" s="5"/>
      <c r="E316" s="54"/>
      <c r="F316" s="54"/>
      <c r="G316" s="54"/>
      <c r="H316" s="3"/>
      <c r="I316" s="3"/>
      <c r="J316" s="5"/>
    </row>
    <row r="317" spans="2:10">
      <c r="B317" s="5"/>
      <c r="C317" s="5"/>
      <c r="D317" s="5"/>
      <c r="E317" s="54"/>
      <c r="F317" s="54"/>
      <c r="G317" s="54"/>
      <c r="H317" s="3"/>
      <c r="I317" s="3"/>
      <c r="J317" s="5"/>
    </row>
    <row r="318" spans="2:10">
      <c r="B318" s="5"/>
      <c r="C318" s="5"/>
      <c r="D318" s="5"/>
      <c r="E318" s="54"/>
      <c r="F318" s="54"/>
      <c r="G318" s="54"/>
      <c r="H318" s="3"/>
      <c r="I318" s="3"/>
      <c r="J318" s="5"/>
    </row>
    <row r="319" spans="2:10">
      <c r="B319" s="5"/>
      <c r="C319" s="5"/>
      <c r="D319" s="5"/>
      <c r="E319" s="54"/>
      <c r="F319" s="54"/>
      <c r="G319" s="54"/>
      <c r="H319" s="3"/>
      <c r="I319" s="3"/>
      <c r="J319" s="5"/>
    </row>
    <row r="320" spans="2:10">
      <c r="B320" s="5"/>
      <c r="C320" s="5"/>
      <c r="D320" s="5"/>
      <c r="E320" s="54"/>
      <c r="F320" s="54"/>
      <c r="G320" s="54"/>
      <c r="H320" s="3"/>
      <c r="I320" s="3"/>
      <c r="J320" s="5"/>
    </row>
    <row r="321" spans="2:10">
      <c r="B321" s="5"/>
      <c r="C321" s="5"/>
      <c r="D321" s="5"/>
      <c r="E321" s="54"/>
      <c r="F321" s="54"/>
      <c r="G321" s="54"/>
      <c r="H321" s="3"/>
      <c r="I321" s="3"/>
      <c r="J321" s="5"/>
    </row>
    <row r="322" spans="2:10">
      <c r="B322" s="5"/>
      <c r="C322" s="5"/>
      <c r="D322" s="5"/>
      <c r="E322" s="54"/>
      <c r="F322" s="54"/>
      <c r="G322" s="54"/>
      <c r="H322" s="3"/>
      <c r="I322" s="3"/>
      <c r="J322" s="5"/>
    </row>
    <row r="323" spans="2:10">
      <c r="B323" s="5"/>
      <c r="C323" s="5"/>
      <c r="D323" s="5"/>
      <c r="E323" s="54"/>
      <c r="F323" s="54"/>
      <c r="G323" s="54"/>
      <c r="H323" s="3"/>
      <c r="I323" s="3"/>
      <c r="J323" s="5"/>
    </row>
    <row r="324" spans="2:10">
      <c r="B324" s="5"/>
      <c r="C324" s="5"/>
      <c r="D324" s="5"/>
      <c r="E324" s="54"/>
      <c r="F324" s="54"/>
      <c r="G324" s="54"/>
      <c r="H324" s="3"/>
      <c r="I324" s="3"/>
      <c r="J324" s="5"/>
    </row>
    <row r="325" spans="2:10">
      <c r="B325" s="5"/>
      <c r="C325" s="5"/>
      <c r="D325" s="5"/>
      <c r="E325" s="54"/>
      <c r="F325" s="54"/>
      <c r="G325" s="54"/>
      <c r="H325" s="3"/>
      <c r="I325" s="3"/>
      <c r="J325" s="5"/>
    </row>
    <row r="326" spans="2:10">
      <c r="B326" s="5"/>
      <c r="C326" s="5"/>
      <c r="D326" s="5"/>
      <c r="E326" s="54"/>
      <c r="F326" s="54"/>
      <c r="G326" s="54"/>
      <c r="H326" s="3"/>
      <c r="I326" s="3"/>
      <c r="J326" s="5"/>
    </row>
    <row r="327" spans="2:10">
      <c r="B327" s="5"/>
      <c r="C327" s="5"/>
      <c r="D327" s="5"/>
      <c r="E327" s="54"/>
      <c r="F327" s="54"/>
      <c r="G327" s="54"/>
      <c r="H327" s="3"/>
      <c r="I327" s="3"/>
      <c r="J327" s="5"/>
    </row>
    <row r="328" spans="2:10">
      <c r="B328" s="5"/>
      <c r="C328" s="5"/>
      <c r="D328" s="5"/>
      <c r="E328" s="54"/>
      <c r="F328" s="54"/>
      <c r="G328" s="54"/>
      <c r="H328" s="3"/>
      <c r="I328" s="3"/>
      <c r="J328" s="5"/>
    </row>
    <row r="329" spans="2:10">
      <c r="B329" s="5"/>
      <c r="C329" s="5"/>
      <c r="D329" s="5"/>
      <c r="E329" s="54"/>
      <c r="F329" s="54"/>
      <c r="G329" s="54"/>
      <c r="H329" s="3"/>
      <c r="I329" s="3"/>
      <c r="J329" s="5"/>
    </row>
    <row r="330" spans="2:10">
      <c r="B330" s="5"/>
      <c r="C330" s="5"/>
      <c r="D330" s="5"/>
      <c r="E330" s="54"/>
      <c r="F330" s="54"/>
      <c r="G330" s="54"/>
      <c r="H330" s="3"/>
      <c r="I330" s="3"/>
      <c r="J330" s="5"/>
    </row>
    <row r="331" spans="2:10">
      <c r="B331" s="5"/>
      <c r="C331" s="5"/>
      <c r="D331" s="5"/>
      <c r="E331" s="54"/>
      <c r="F331" s="54"/>
      <c r="G331" s="54"/>
      <c r="H331" s="3"/>
      <c r="I331" s="3"/>
      <c r="J331" s="5"/>
    </row>
    <row r="332" spans="2:10">
      <c r="B332" s="5"/>
      <c r="C332" s="5"/>
      <c r="D332" s="5"/>
      <c r="E332" s="54"/>
      <c r="F332" s="54"/>
      <c r="G332" s="54"/>
      <c r="H332" s="3"/>
      <c r="I332" s="3"/>
      <c r="J332" s="5"/>
    </row>
    <row r="333" spans="2:10">
      <c r="B333" s="5"/>
      <c r="C333" s="5"/>
      <c r="D333" s="5"/>
      <c r="E333" s="54"/>
      <c r="F333" s="54"/>
      <c r="G333" s="54"/>
      <c r="H333" s="3"/>
      <c r="I333" s="3"/>
      <c r="J333" s="5"/>
    </row>
    <row r="334" spans="2:10">
      <c r="B334" s="5"/>
      <c r="C334" s="5"/>
      <c r="D334" s="5"/>
      <c r="E334" s="54"/>
      <c r="F334" s="54"/>
      <c r="G334" s="54"/>
      <c r="H334" s="3"/>
      <c r="I334" s="3"/>
      <c r="J334" s="5"/>
    </row>
    <row r="335" spans="2:10">
      <c r="B335" s="5"/>
      <c r="C335" s="5"/>
      <c r="D335" s="5"/>
      <c r="E335" s="54"/>
      <c r="F335" s="54"/>
      <c r="G335" s="54"/>
      <c r="H335" s="3"/>
      <c r="I335" s="3"/>
      <c r="J335" s="5"/>
    </row>
    <row r="336" spans="2:10">
      <c r="B336" s="5"/>
      <c r="C336" s="5"/>
      <c r="D336" s="5"/>
      <c r="E336" s="54"/>
      <c r="F336" s="54"/>
      <c r="G336" s="54"/>
      <c r="H336" s="3"/>
      <c r="I336" s="3"/>
      <c r="J336" s="5"/>
    </row>
    <row r="337" spans="2:10">
      <c r="B337" s="5"/>
      <c r="C337" s="5"/>
      <c r="D337" s="5"/>
      <c r="E337" s="54"/>
      <c r="F337" s="54"/>
      <c r="G337" s="54"/>
      <c r="H337" s="3"/>
      <c r="I337" s="3"/>
      <c r="J337" s="5"/>
    </row>
    <row r="338" spans="2:10">
      <c r="B338" s="5"/>
      <c r="C338" s="5"/>
      <c r="D338" s="5"/>
      <c r="E338" s="54"/>
      <c r="F338" s="54"/>
      <c r="G338" s="54"/>
      <c r="H338" s="3"/>
      <c r="I338" s="3"/>
      <c r="J338" s="5"/>
    </row>
    <row r="339" spans="2:10">
      <c r="B339" s="5"/>
      <c r="C339" s="5"/>
      <c r="D339" s="5"/>
      <c r="E339" s="54"/>
      <c r="F339" s="54"/>
      <c r="G339" s="54"/>
      <c r="H339" s="3"/>
      <c r="I339" s="3"/>
      <c r="J339" s="5"/>
    </row>
    <row r="340" spans="2:10">
      <c r="B340" s="5"/>
      <c r="C340" s="5"/>
      <c r="D340" s="5"/>
      <c r="E340" s="54"/>
      <c r="F340" s="54"/>
      <c r="G340" s="54"/>
      <c r="H340" s="3"/>
      <c r="I340" s="3"/>
      <c r="J340" s="5"/>
    </row>
    <row r="341" spans="2:10">
      <c r="B341" s="5"/>
      <c r="C341" s="5"/>
      <c r="D341" s="5"/>
      <c r="E341" s="54"/>
      <c r="F341" s="54"/>
      <c r="G341" s="54"/>
      <c r="H341" s="3"/>
      <c r="I341" s="3"/>
      <c r="J341" s="5"/>
    </row>
    <row r="342" spans="2:10">
      <c r="B342" s="5"/>
      <c r="C342" s="5"/>
      <c r="D342" s="5"/>
      <c r="E342" s="54"/>
      <c r="F342" s="54"/>
      <c r="G342" s="54"/>
      <c r="H342" s="3"/>
      <c r="I342" s="3"/>
      <c r="J342" s="5"/>
    </row>
    <row r="343" spans="2:10">
      <c r="B343" s="5"/>
      <c r="C343" s="5"/>
      <c r="D343" s="5"/>
      <c r="E343" s="54"/>
      <c r="F343" s="54"/>
      <c r="G343" s="54"/>
      <c r="H343" s="3"/>
      <c r="I343" s="3"/>
      <c r="J343" s="5"/>
    </row>
    <row r="344" spans="2:10">
      <c r="B344" s="5"/>
      <c r="C344" s="5"/>
      <c r="D344" s="5"/>
      <c r="E344" s="54"/>
      <c r="F344" s="54"/>
      <c r="G344" s="54"/>
      <c r="H344" s="3"/>
      <c r="I344" s="3"/>
      <c r="J344" s="5"/>
    </row>
    <row r="345" spans="2:10">
      <c r="B345" s="5"/>
      <c r="C345" s="5"/>
      <c r="D345" s="5"/>
      <c r="E345" s="54"/>
      <c r="F345" s="54"/>
      <c r="G345" s="54"/>
      <c r="H345" s="3"/>
      <c r="I345" s="3"/>
      <c r="J345" s="5"/>
    </row>
    <row r="346" spans="2:10">
      <c r="B346" s="5"/>
      <c r="C346" s="5"/>
      <c r="D346" s="5"/>
      <c r="E346" s="54"/>
      <c r="F346" s="54"/>
      <c r="G346" s="54"/>
      <c r="H346" s="3"/>
      <c r="I346" s="3"/>
      <c r="J346" s="5"/>
    </row>
    <row r="347" spans="2:10">
      <c r="B347" s="5"/>
      <c r="C347" s="5"/>
      <c r="D347" s="5"/>
      <c r="E347" s="54"/>
      <c r="F347" s="54"/>
      <c r="G347" s="54"/>
      <c r="H347" s="3"/>
      <c r="I347" s="3"/>
      <c r="J347" s="5"/>
    </row>
    <row r="348" spans="2:10">
      <c r="B348" s="5"/>
      <c r="C348" s="5"/>
      <c r="D348" s="5"/>
      <c r="E348" s="54"/>
      <c r="F348" s="54"/>
      <c r="G348" s="54"/>
      <c r="H348" s="3"/>
      <c r="I348" s="3"/>
      <c r="J348" s="5"/>
    </row>
    <row r="349" spans="2:10">
      <c r="B349" s="5"/>
      <c r="C349" s="5"/>
      <c r="D349" s="5"/>
      <c r="E349" s="54"/>
      <c r="F349" s="54"/>
      <c r="G349" s="54"/>
      <c r="H349" s="3"/>
      <c r="I349" s="3"/>
      <c r="J349" s="5"/>
    </row>
    <row r="350" spans="2:10">
      <c r="B350" s="5"/>
      <c r="C350" s="5"/>
      <c r="D350" s="5"/>
      <c r="E350" s="54"/>
      <c r="F350" s="54"/>
      <c r="G350" s="54"/>
      <c r="H350" s="3"/>
      <c r="I350" s="3"/>
      <c r="J350" s="5"/>
    </row>
    <row r="351" spans="2:10">
      <c r="B351" s="5"/>
      <c r="C351" s="5"/>
      <c r="D351" s="5"/>
      <c r="E351" s="54"/>
      <c r="F351" s="54"/>
      <c r="G351" s="54"/>
      <c r="H351" s="3"/>
      <c r="I351" s="3"/>
      <c r="J351" s="5"/>
    </row>
    <row r="352" spans="2:10">
      <c r="B352" s="5"/>
      <c r="C352" s="5"/>
      <c r="D352" s="5"/>
      <c r="E352" s="54"/>
      <c r="F352" s="54"/>
      <c r="G352" s="54"/>
      <c r="H352" s="3"/>
      <c r="I352" s="3"/>
      <c r="J352" s="5"/>
    </row>
    <row r="353" spans="2:10">
      <c r="B353" s="5"/>
      <c r="C353" s="5"/>
      <c r="D353" s="5"/>
      <c r="E353" s="54"/>
      <c r="F353" s="54"/>
      <c r="G353" s="54"/>
      <c r="H353" s="3"/>
      <c r="I353" s="3"/>
      <c r="J353" s="5"/>
    </row>
    <row r="354" spans="2:10">
      <c r="B354" s="5"/>
      <c r="C354" s="5"/>
      <c r="D354" s="5"/>
      <c r="E354" s="54"/>
      <c r="F354" s="54"/>
      <c r="G354" s="54"/>
      <c r="H354" s="3"/>
      <c r="I354" s="3"/>
      <c r="J354" s="5"/>
    </row>
    <row r="355" spans="2:10">
      <c r="B355" s="5"/>
      <c r="C355" s="5"/>
      <c r="D355" s="5"/>
      <c r="E355" s="54"/>
      <c r="F355" s="54"/>
      <c r="G355" s="54"/>
      <c r="H355" s="3"/>
      <c r="I355" s="3"/>
      <c r="J355" s="5"/>
    </row>
    <row r="356" spans="2:10">
      <c r="B356" s="5"/>
      <c r="C356" s="5"/>
      <c r="D356" s="5"/>
      <c r="E356" s="54"/>
      <c r="F356" s="54"/>
      <c r="G356" s="54"/>
      <c r="H356" s="3"/>
      <c r="I356" s="3"/>
      <c r="J356" s="5"/>
    </row>
    <row r="357" spans="2:10">
      <c r="B357" s="5"/>
      <c r="C357" s="5"/>
      <c r="D357" s="5"/>
      <c r="E357" s="54"/>
      <c r="F357" s="54"/>
      <c r="G357" s="54"/>
      <c r="H357" s="3"/>
      <c r="I357" s="3"/>
      <c r="J357" s="5"/>
    </row>
    <row r="358" spans="2:10">
      <c r="B358" s="5"/>
      <c r="C358" s="5"/>
      <c r="D358" s="5"/>
      <c r="E358" s="54"/>
      <c r="F358" s="54"/>
      <c r="G358" s="54"/>
      <c r="H358" s="3"/>
      <c r="I358" s="3"/>
      <c r="J358" s="5"/>
    </row>
    <row r="359" spans="2:10">
      <c r="B359" s="5"/>
      <c r="C359" s="5"/>
      <c r="D359" s="5"/>
      <c r="E359" s="54"/>
      <c r="F359" s="54"/>
      <c r="G359" s="54"/>
      <c r="H359" s="3"/>
      <c r="I359" s="3"/>
      <c r="J359" s="5"/>
    </row>
    <row r="360" spans="2:10">
      <c r="B360" s="5"/>
      <c r="C360" s="5"/>
      <c r="D360" s="5"/>
      <c r="E360" s="54"/>
      <c r="F360" s="54"/>
      <c r="G360" s="54"/>
      <c r="H360" s="3"/>
      <c r="I360" s="3"/>
      <c r="J360" s="5"/>
    </row>
    <row r="361" spans="2:10">
      <c r="B361" s="5"/>
      <c r="C361" s="5"/>
      <c r="D361" s="5"/>
      <c r="E361" s="54"/>
      <c r="F361" s="54"/>
      <c r="G361" s="54"/>
      <c r="H361" s="3"/>
      <c r="I361" s="3"/>
      <c r="J361" s="5"/>
    </row>
    <row r="362" spans="2:10">
      <c r="B362" s="5"/>
      <c r="C362" s="5"/>
      <c r="D362" s="5"/>
      <c r="E362" s="54"/>
      <c r="F362" s="54"/>
      <c r="G362" s="54"/>
      <c r="H362" s="3"/>
      <c r="I362" s="3"/>
      <c r="J362" s="5"/>
    </row>
    <row r="363" spans="2:10">
      <c r="B363" s="5"/>
      <c r="C363" s="5"/>
      <c r="D363" s="5"/>
      <c r="E363" s="54"/>
      <c r="F363" s="54"/>
      <c r="G363" s="54"/>
      <c r="H363" s="3"/>
      <c r="I363" s="3"/>
      <c r="J363" s="5"/>
    </row>
    <row r="364" spans="2:10">
      <c r="B364" s="5"/>
      <c r="C364" s="5"/>
      <c r="D364" s="5"/>
      <c r="E364" s="54"/>
      <c r="F364" s="54"/>
      <c r="G364" s="54"/>
      <c r="H364" s="3"/>
      <c r="I364" s="3"/>
      <c r="J364" s="5"/>
    </row>
    <row r="365" spans="2:10">
      <c r="B365" s="5"/>
      <c r="C365" s="5"/>
      <c r="D365" s="5"/>
      <c r="E365" s="54"/>
      <c r="F365" s="54"/>
      <c r="G365" s="54"/>
      <c r="H365" s="3"/>
      <c r="I365" s="3"/>
      <c r="J365" s="5"/>
    </row>
    <row r="366" spans="2:10">
      <c r="B366" s="5"/>
      <c r="C366" s="5"/>
      <c r="D366" s="5"/>
      <c r="E366" s="54"/>
      <c r="F366" s="54"/>
      <c r="G366" s="54"/>
      <c r="H366" s="3"/>
      <c r="I366" s="3"/>
      <c r="J366" s="5"/>
    </row>
    <row r="367" spans="2:10">
      <c r="B367" s="5"/>
      <c r="C367" s="5"/>
      <c r="D367" s="5"/>
      <c r="E367" s="54"/>
      <c r="F367" s="54"/>
      <c r="G367" s="54"/>
      <c r="H367" s="3"/>
      <c r="I367" s="3"/>
      <c r="J367" s="5"/>
    </row>
    <row r="368" spans="2:10">
      <c r="B368" s="5"/>
      <c r="C368" s="5"/>
      <c r="D368" s="5"/>
      <c r="E368" s="54"/>
      <c r="F368" s="54"/>
      <c r="G368" s="54"/>
      <c r="H368" s="3"/>
      <c r="I368" s="3"/>
      <c r="J368" s="5"/>
    </row>
    <row r="369" spans="2:10">
      <c r="B369" s="5"/>
      <c r="C369" s="5"/>
      <c r="D369" s="5"/>
      <c r="E369" s="54"/>
      <c r="F369" s="54"/>
      <c r="G369" s="54"/>
      <c r="H369" s="3"/>
      <c r="I369" s="3"/>
      <c r="J369" s="5"/>
    </row>
    <row r="370" spans="2:10">
      <c r="B370" s="5"/>
      <c r="C370" s="5"/>
      <c r="D370" s="5"/>
      <c r="E370" s="54"/>
      <c r="F370" s="54"/>
      <c r="G370" s="54"/>
      <c r="H370" s="3"/>
      <c r="I370" s="3"/>
      <c r="J370" s="5"/>
    </row>
    <row r="371" spans="2:10">
      <c r="B371" s="5"/>
      <c r="C371" s="5"/>
      <c r="D371" s="5"/>
      <c r="E371" s="54"/>
      <c r="F371" s="54"/>
      <c r="G371" s="54"/>
      <c r="H371" s="3"/>
      <c r="I371" s="3"/>
      <c r="J371" s="5"/>
    </row>
    <row r="372" spans="2:10">
      <c r="B372" s="5"/>
      <c r="C372" s="5"/>
      <c r="D372" s="5"/>
      <c r="E372" s="54"/>
      <c r="F372" s="54"/>
      <c r="G372" s="54"/>
      <c r="H372" s="3"/>
      <c r="I372" s="3"/>
      <c r="J372" s="5"/>
    </row>
    <row r="373" spans="2:10">
      <c r="B373" s="5"/>
      <c r="C373" s="5"/>
      <c r="D373" s="5"/>
      <c r="E373" s="54"/>
      <c r="F373" s="54"/>
      <c r="G373" s="54"/>
      <c r="H373" s="3"/>
      <c r="I373" s="3"/>
      <c r="J373" s="5"/>
    </row>
    <row r="374" spans="2:10">
      <c r="B374" s="5"/>
      <c r="C374" s="5"/>
      <c r="D374" s="5"/>
      <c r="E374" s="54"/>
      <c r="F374" s="54"/>
      <c r="G374" s="54"/>
      <c r="H374" s="3"/>
      <c r="I374" s="3"/>
      <c r="J374" s="5"/>
    </row>
    <row r="375" spans="2:10">
      <c r="B375" s="5"/>
      <c r="C375" s="5"/>
      <c r="D375" s="5"/>
      <c r="E375" s="54"/>
      <c r="F375" s="54"/>
      <c r="G375" s="54"/>
      <c r="H375" s="3"/>
      <c r="I375" s="3"/>
      <c r="J375" s="5"/>
    </row>
    <row r="376" spans="2:10">
      <c r="B376" s="5"/>
      <c r="C376" s="5"/>
      <c r="D376" s="5"/>
      <c r="E376" s="54"/>
      <c r="F376" s="54"/>
      <c r="G376" s="54"/>
      <c r="H376" s="3"/>
      <c r="I376" s="3"/>
      <c r="J376" s="5"/>
    </row>
    <row r="377" spans="2:10">
      <c r="B377" s="5"/>
      <c r="C377" s="5"/>
      <c r="D377" s="5"/>
      <c r="E377" s="54"/>
      <c r="F377" s="54"/>
      <c r="G377" s="54"/>
      <c r="H377" s="3"/>
      <c r="I377" s="3"/>
      <c r="J377" s="5"/>
    </row>
    <row r="378" spans="2:10">
      <c r="B378" s="5"/>
      <c r="C378" s="5"/>
      <c r="D378" s="5"/>
      <c r="E378" s="54"/>
      <c r="F378" s="54"/>
      <c r="G378" s="54"/>
      <c r="H378" s="3"/>
      <c r="I378" s="3"/>
      <c r="J378" s="5"/>
    </row>
    <row r="379" spans="2:10">
      <c r="B379" s="5"/>
      <c r="C379" s="5"/>
      <c r="D379" s="5"/>
      <c r="E379" s="54"/>
      <c r="F379" s="54"/>
      <c r="G379" s="54"/>
      <c r="H379" s="3"/>
      <c r="I379" s="3"/>
      <c r="J379" s="5"/>
    </row>
    <row r="380" spans="2:10">
      <c r="B380" s="5"/>
      <c r="C380" s="5"/>
      <c r="D380" s="5"/>
      <c r="E380" s="54"/>
      <c r="F380" s="54"/>
      <c r="G380" s="54"/>
      <c r="H380" s="3"/>
      <c r="I380" s="3"/>
      <c r="J380" s="5"/>
    </row>
    <row r="381" spans="2:10">
      <c r="B381" s="5"/>
      <c r="C381" s="5"/>
      <c r="D381" s="5"/>
      <c r="E381" s="54"/>
      <c r="F381" s="54"/>
      <c r="G381" s="54"/>
      <c r="H381" s="3"/>
      <c r="I381" s="3"/>
      <c r="J381" s="5"/>
    </row>
    <row r="382" spans="2:10">
      <c r="B382" s="5"/>
      <c r="C382" s="5"/>
      <c r="D382" s="5"/>
      <c r="E382" s="54"/>
      <c r="F382" s="54"/>
      <c r="G382" s="54"/>
      <c r="H382" s="3"/>
      <c r="I382" s="3"/>
      <c r="J382" s="5"/>
    </row>
    <row r="383" spans="2:10">
      <c r="B383" s="5"/>
      <c r="C383" s="5"/>
      <c r="D383" s="5"/>
      <c r="E383" s="54"/>
      <c r="F383" s="54"/>
      <c r="G383" s="54"/>
      <c r="H383" s="3"/>
      <c r="I383" s="3"/>
      <c r="J383" s="5"/>
    </row>
    <row r="384" spans="2:10">
      <c r="B384" s="5"/>
      <c r="C384" s="5"/>
      <c r="D384" s="5"/>
      <c r="E384" s="54"/>
      <c r="F384" s="54"/>
      <c r="G384" s="54"/>
      <c r="H384" s="3"/>
      <c r="I384" s="3"/>
      <c r="J384" s="5"/>
    </row>
    <row r="385" spans="2:10">
      <c r="B385" s="5"/>
      <c r="C385" s="5"/>
      <c r="D385" s="5"/>
      <c r="E385" s="54"/>
      <c r="F385" s="54"/>
      <c r="G385" s="54"/>
      <c r="H385" s="3"/>
      <c r="I385" s="3"/>
      <c r="J385" s="5"/>
    </row>
    <row r="386" spans="2:10">
      <c r="B386" s="5"/>
      <c r="C386" s="5"/>
      <c r="D386" s="5"/>
      <c r="E386" s="54"/>
      <c r="F386" s="54"/>
      <c r="G386" s="54"/>
      <c r="H386" s="3"/>
      <c r="I386" s="3"/>
      <c r="J386" s="5"/>
    </row>
    <row r="387" spans="2:10">
      <c r="B387" s="5"/>
      <c r="C387" s="5"/>
      <c r="D387" s="5"/>
      <c r="E387" s="54"/>
      <c r="F387" s="54"/>
      <c r="G387" s="54"/>
      <c r="H387" s="3"/>
      <c r="I387" s="3"/>
      <c r="J387" s="5"/>
    </row>
    <row r="388" spans="2:10">
      <c r="B388" s="5"/>
      <c r="C388" s="5"/>
      <c r="D388" s="5"/>
      <c r="E388" s="54"/>
      <c r="F388" s="54"/>
      <c r="G388" s="54"/>
      <c r="H388" s="3"/>
      <c r="I388" s="3"/>
      <c r="J388" s="5"/>
    </row>
    <row r="389" spans="2:10">
      <c r="B389" s="5"/>
      <c r="C389" s="5"/>
      <c r="D389" s="5"/>
      <c r="E389" s="54"/>
      <c r="F389" s="54"/>
      <c r="G389" s="54"/>
      <c r="H389" s="3"/>
      <c r="I389" s="3"/>
      <c r="J389" s="5"/>
    </row>
    <row r="390" spans="2:10">
      <c r="B390" s="5"/>
      <c r="C390" s="5"/>
      <c r="D390" s="5"/>
      <c r="E390" s="54"/>
      <c r="F390" s="54"/>
      <c r="G390" s="54"/>
      <c r="H390" s="3"/>
      <c r="I390" s="3"/>
      <c r="J390" s="5"/>
    </row>
    <row r="391" spans="2:10">
      <c r="B391" s="5"/>
      <c r="C391" s="5"/>
      <c r="D391" s="5"/>
      <c r="E391" s="54"/>
      <c r="F391" s="54"/>
      <c r="G391" s="54"/>
      <c r="H391" s="3"/>
      <c r="I391" s="3"/>
      <c r="J391" s="5"/>
    </row>
    <row r="392" spans="2:10">
      <c r="B392" s="5"/>
      <c r="C392" s="5"/>
      <c r="D392" s="5"/>
      <c r="E392" s="54"/>
      <c r="F392" s="54"/>
      <c r="G392" s="54"/>
      <c r="H392" s="3"/>
      <c r="I392" s="3"/>
      <c r="J392" s="5"/>
    </row>
    <row r="393" spans="2:10">
      <c r="B393" s="5"/>
      <c r="C393" s="5"/>
      <c r="D393" s="5"/>
      <c r="E393" s="54"/>
      <c r="F393" s="54"/>
      <c r="G393" s="54"/>
      <c r="H393" s="3"/>
      <c r="I393" s="3"/>
      <c r="J393" s="5"/>
    </row>
    <row r="394" spans="2:10">
      <c r="B394" s="5"/>
      <c r="C394" s="5"/>
      <c r="D394" s="5"/>
      <c r="E394" s="54"/>
      <c r="F394" s="54"/>
      <c r="G394" s="54"/>
      <c r="H394" s="3"/>
      <c r="I394" s="3"/>
      <c r="J394" s="5"/>
    </row>
    <row r="395" spans="2:10">
      <c r="B395" s="5"/>
      <c r="C395" s="5"/>
      <c r="D395" s="5"/>
      <c r="E395" s="54"/>
      <c r="F395" s="54"/>
      <c r="G395" s="54"/>
      <c r="H395" s="3"/>
      <c r="I395" s="3"/>
      <c r="J395" s="5"/>
    </row>
    <row r="396" spans="2:10">
      <c r="B396" s="5"/>
      <c r="C396" s="5"/>
      <c r="D396" s="5"/>
      <c r="E396" s="54"/>
      <c r="F396" s="54"/>
      <c r="G396" s="54"/>
      <c r="H396" s="3"/>
      <c r="I396" s="3"/>
      <c r="J396" s="5"/>
    </row>
    <row r="397" spans="2:10">
      <c r="B397" s="5"/>
      <c r="C397" s="5"/>
      <c r="D397" s="5"/>
      <c r="E397" s="54"/>
      <c r="F397" s="54"/>
      <c r="G397" s="54"/>
      <c r="H397" s="3"/>
      <c r="I397" s="3"/>
      <c r="J397" s="5"/>
    </row>
    <row r="398" spans="2:10">
      <c r="B398" s="5"/>
      <c r="C398" s="5"/>
      <c r="D398" s="5"/>
      <c r="E398" s="54"/>
      <c r="F398" s="54"/>
      <c r="G398" s="54"/>
      <c r="H398" s="3"/>
      <c r="I398" s="3"/>
      <c r="J398" s="5"/>
    </row>
    <row r="399" spans="2:10">
      <c r="B399" s="5"/>
      <c r="C399" s="5"/>
      <c r="D399" s="5"/>
      <c r="E399" s="54"/>
      <c r="F399" s="54"/>
      <c r="G399" s="54"/>
      <c r="H399" s="3"/>
      <c r="I399" s="3"/>
      <c r="J399" s="5"/>
    </row>
    <row r="400" spans="2:10">
      <c r="B400" s="5"/>
      <c r="C400" s="5"/>
      <c r="D400" s="5"/>
      <c r="E400" s="54"/>
      <c r="F400" s="54"/>
      <c r="G400" s="54"/>
      <c r="H400" s="3"/>
      <c r="I400" s="3"/>
      <c r="J400" s="5"/>
    </row>
    <row r="401" spans="2:10">
      <c r="B401" s="5"/>
      <c r="C401" s="5"/>
      <c r="D401" s="5"/>
      <c r="E401" s="54"/>
      <c r="F401" s="54"/>
      <c r="G401" s="54"/>
      <c r="H401" s="3"/>
      <c r="I401" s="3"/>
      <c r="J401" s="5"/>
    </row>
    <row r="402" spans="2:10">
      <c r="B402" s="5"/>
      <c r="C402" s="5"/>
      <c r="D402" s="5"/>
      <c r="E402" s="54"/>
      <c r="F402" s="54"/>
      <c r="G402" s="54"/>
      <c r="H402" s="3"/>
      <c r="I402" s="3"/>
      <c r="J402" s="5"/>
    </row>
    <row r="403" spans="2:10">
      <c r="B403" s="5"/>
      <c r="C403" s="5"/>
      <c r="D403" s="5"/>
      <c r="E403" s="54"/>
      <c r="F403" s="54"/>
      <c r="G403" s="54"/>
      <c r="H403" s="3"/>
      <c r="I403" s="3"/>
      <c r="J403" s="5"/>
    </row>
    <row r="404" spans="2:10">
      <c r="B404" s="5"/>
      <c r="C404" s="5"/>
      <c r="D404" s="5"/>
      <c r="E404" s="54"/>
      <c r="F404" s="54"/>
      <c r="G404" s="54"/>
      <c r="H404" s="3"/>
      <c r="I404" s="3"/>
      <c r="J404" s="5"/>
    </row>
    <row r="405" spans="2:10">
      <c r="B405" s="5"/>
      <c r="C405" s="5"/>
      <c r="D405" s="5"/>
      <c r="E405" s="54"/>
      <c r="F405" s="54"/>
      <c r="G405" s="54"/>
      <c r="H405" s="3"/>
      <c r="I405" s="3"/>
      <c r="J405" s="5"/>
    </row>
    <row r="406" spans="2:10">
      <c r="B406" s="5"/>
      <c r="C406" s="5"/>
      <c r="D406" s="5"/>
      <c r="E406" s="54"/>
      <c r="F406" s="54"/>
      <c r="G406" s="54"/>
      <c r="H406" s="3"/>
      <c r="I406" s="3"/>
      <c r="J406" s="5"/>
    </row>
    <row r="407" spans="2:10">
      <c r="B407" s="5"/>
      <c r="C407" s="5"/>
      <c r="D407" s="5"/>
      <c r="E407" s="54"/>
      <c r="F407" s="54"/>
      <c r="G407" s="54"/>
      <c r="H407" s="3"/>
      <c r="I407" s="3"/>
      <c r="J407" s="5"/>
    </row>
    <row r="408" spans="2:10">
      <c r="B408" s="5"/>
      <c r="C408" s="5"/>
      <c r="D408" s="5"/>
      <c r="E408" s="54"/>
      <c r="F408" s="54"/>
      <c r="G408" s="54"/>
      <c r="H408" s="3"/>
      <c r="I408" s="3"/>
      <c r="J408" s="5"/>
    </row>
    <row r="409" spans="2:10">
      <c r="B409" s="5"/>
      <c r="C409" s="5"/>
      <c r="D409" s="5"/>
      <c r="E409" s="54"/>
      <c r="F409" s="54"/>
      <c r="G409" s="54"/>
      <c r="H409" s="3"/>
      <c r="I409" s="3"/>
      <c r="J409" s="5"/>
    </row>
    <row r="410" spans="2:10">
      <c r="B410" s="5"/>
      <c r="C410" s="5"/>
      <c r="D410" s="5"/>
      <c r="E410" s="54"/>
      <c r="F410" s="54"/>
      <c r="G410" s="54"/>
      <c r="H410" s="3"/>
      <c r="I410" s="3"/>
      <c r="J410" s="5"/>
    </row>
    <row r="411" spans="2:10">
      <c r="B411" s="5"/>
      <c r="C411" s="5"/>
      <c r="D411" s="5"/>
      <c r="E411" s="54"/>
      <c r="F411" s="54"/>
      <c r="G411" s="54"/>
      <c r="H411" s="3"/>
      <c r="I411" s="3"/>
      <c r="J411" s="5"/>
    </row>
    <row r="412" spans="2:10">
      <c r="B412" s="5"/>
      <c r="C412" s="5"/>
      <c r="D412" s="5"/>
      <c r="E412" s="54"/>
      <c r="F412" s="54"/>
      <c r="G412" s="54"/>
      <c r="H412" s="3"/>
      <c r="I412" s="3"/>
      <c r="J412" s="5"/>
    </row>
    <row r="413" spans="2:10">
      <c r="B413" s="5"/>
      <c r="C413" s="5"/>
      <c r="D413" s="5"/>
      <c r="E413" s="54"/>
      <c r="F413" s="54"/>
      <c r="G413" s="54"/>
      <c r="H413" s="3"/>
      <c r="I413" s="3"/>
      <c r="J413" s="5"/>
    </row>
    <row r="414" spans="2:10">
      <c r="B414" s="5"/>
      <c r="C414" s="5"/>
      <c r="D414" s="5"/>
      <c r="E414" s="54"/>
      <c r="F414" s="54"/>
      <c r="G414" s="54"/>
      <c r="H414" s="3"/>
      <c r="I414" s="3"/>
      <c r="J414" s="5"/>
    </row>
    <row r="415" spans="2:10">
      <c r="B415" s="5"/>
      <c r="C415" s="5"/>
      <c r="D415" s="5"/>
      <c r="E415" s="54"/>
      <c r="F415" s="54"/>
      <c r="G415" s="54"/>
      <c r="H415" s="3"/>
      <c r="I415" s="3"/>
      <c r="J415" s="5"/>
    </row>
    <row r="416" spans="2:10">
      <c r="B416" s="5"/>
      <c r="C416" s="5"/>
      <c r="D416" s="5"/>
      <c r="E416" s="54"/>
      <c r="F416" s="54"/>
      <c r="G416" s="54"/>
      <c r="H416" s="3"/>
      <c r="I416" s="3"/>
      <c r="J416" s="5"/>
    </row>
    <row r="417" spans="2:10">
      <c r="B417" s="5"/>
      <c r="C417" s="5"/>
      <c r="D417" s="5"/>
      <c r="E417" s="54"/>
      <c r="F417" s="54"/>
      <c r="G417" s="54"/>
      <c r="H417" s="3"/>
      <c r="I417" s="3"/>
      <c r="J417" s="5"/>
    </row>
    <row r="418" spans="2:10">
      <c r="B418" s="5"/>
      <c r="C418" s="5"/>
      <c r="D418" s="5"/>
      <c r="E418" s="54"/>
      <c r="F418" s="54"/>
      <c r="G418" s="54"/>
      <c r="H418" s="3"/>
      <c r="I418" s="3"/>
      <c r="J418" s="5"/>
    </row>
    <row r="419" spans="2:10">
      <c r="B419" s="5"/>
      <c r="C419" s="5"/>
      <c r="D419" s="5"/>
      <c r="E419" s="54"/>
      <c r="F419" s="54"/>
      <c r="G419" s="54"/>
      <c r="H419" s="3"/>
      <c r="I419" s="3"/>
      <c r="J419" s="5"/>
    </row>
    <row r="420" spans="2:10">
      <c r="B420" s="5"/>
      <c r="C420" s="5"/>
      <c r="D420" s="5"/>
      <c r="E420" s="54"/>
      <c r="F420" s="54"/>
      <c r="G420" s="54"/>
      <c r="H420" s="3"/>
      <c r="I420" s="3"/>
      <c r="J420" s="5"/>
    </row>
    <row r="421" spans="2:10">
      <c r="B421" s="5"/>
      <c r="C421" s="5"/>
      <c r="D421" s="5"/>
      <c r="E421" s="54"/>
      <c r="F421" s="54"/>
      <c r="G421" s="54"/>
      <c r="H421" s="3"/>
      <c r="I421" s="3"/>
      <c r="J421" s="5"/>
    </row>
    <row r="422" spans="2:10">
      <c r="B422" s="5"/>
      <c r="C422" s="5"/>
      <c r="D422" s="5"/>
      <c r="E422" s="54"/>
      <c r="F422" s="54"/>
      <c r="G422" s="54"/>
      <c r="H422" s="3"/>
      <c r="I422" s="3"/>
      <c r="J422" s="5"/>
    </row>
    <row r="423" spans="2:10">
      <c r="B423" s="5"/>
      <c r="C423" s="5"/>
      <c r="D423" s="5"/>
      <c r="E423" s="54"/>
      <c r="F423" s="54"/>
      <c r="G423" s="54"/>
      <c r="H423" s="3"/>
      <c r="I423" s="3"/>
      <c r="J423" s="5"/>
    </row>
    <row r="424" spans="2:10">
      <c r="B424" s="5"/>
      <c r="C424" s="5"/>
      <c r="D424" s="5"/>
      <c r="E424" s="54"/>
      <c r="F424" s="54"/>
      <c r="G424" s="54"/>
      <c r="H424" s="3"/>
      <c r="I424" s="3"/>
      <c r="J424" s="5"/>
    </row>
    <row r="425" spans="2:10">
      <c r="B425" s="5"/>
      <c r="C425" s="5"/>
      <c r="D425" s="5"/>
      <c r="E425" s="54"/>
      <c r="F425" s="54"/>
      <c r="G425" s="54"/>
      <c r="H425" s="3"/>
      <c r="I425" s="3"/>
      <c r="J425" s="5"/>
    </row>
    <row r="426" spans="2:10">
      <c r="B426" s="5"/>
      <c r="C426" s="5"/>
      <c r="D426" s="5"/>
      <c r="E426" s="54"/>
      <c r="F426" s="54"/>
      <c r="G426" s="54"/>
      <c r="H426" s="3"/>
      <c r="I426" s="3"/>
      <c r="J426" s="5"/>
    </row>
    <row r="427" spans="2:10">
      <c r="B427" s="5"/>
      <c r="C427" s="5"/>
      <c r="D427" s="5"/>
      <c r="E427" s="54"/>
      <c r="F427" s="54"/>
      <c r="G427" s="54"/>
      <c r="H427" s="3"/>
      <c r="I427" s="3"/>
      <c r="J427" s="5"/>
    </row>
    <row r="428" spans="2:10">
      <c r="B428" s="5"/>
      <c r="C428" s="5"/>
      <c r="D428" s="5"/>
      <c r="E428" s="54"/>
      <c r="F428" s="54"/>
      <c r="G428" s="54"/>
      <c r="H428" s="3"/>
      <c r="I428" s="3"/>
      <c r="J428" s="5"/>
    </row>
    <row r="429" spans="2:10">
      <c r="B429" s="5"/>
      <c r="C429" s="5"/>
      <c r="D429" s="5"/>
      <c r="E429" s="54"/>
      <c r="F429" s="54"/>
      <c r="G429" s="54"/>
      <c r="H429" s="3"/>
      <c r="I429" s="3"/>
      <c r="J429" s="5"/>
    </row>
    <row r="430" spans="2:10">
      <c r="B430" s="5"/>
      <c r="C430" s="5"/>
      <c r="D430" s="5"/>
      <c r="E430" s="54"/>
      <c r="F430" s="54"/>
      <c r="G430" s="54"/>
      <c r="H430" s="3"/>
      <c r="I430" s="3"/>
      <c r="J430" s="5"/>
    </row>
    <row r="431" spans="2:10">
      <c r="B431" s="5"/>
      <c r="C431" s="5"/>
      <c r="D431" s="5"/>
      <c r="E431" s="54"/>
      <c r="F431" s="54"/>
      <c r="G431" s="54"/>
      <c r="H431" s="3"/>
      <c r="I431" s="3"/>
      <c r="J431" s="5"/>
    </row>
    <row r="432" spans="2:10">
      <c r="B432" s="5"/>
      <c r="C432" s="5"/>
      <c r="D432" s="5"/>
      <c r="E432" s="54"/>
      <c r="F432" s="54"/>
      <c r="G432" s="54"/>
      <c r="H432" s="3"/>
      <c r="I432" s="3"/>
      <c r="J432" s="5"/>
    </row>
    <row r="433" spans="2:10">
      <c r="B433" s="5"/>
      <c r="C433" s="5"/>
      <c r="D433" s="5"/>
      <c r="E433" s="54"/>
      <c r="F433" s="54"/>
      <c r="G433" s="54"/>
      <c r="H433" s="3"/>
      <c r="I433" s="3"/>
      <c r="J433" s="5"/>
    </row>
    <row r="434" spans="2:10">
      <c r="B434" s="5"/>
      <c r="C434" s="5"/>
      <c r="D434" s="5"/>
      <c r="E434" s="54"/>
      <c r="F434" s="54"/>
      <c r="G434" s="54"/>
      <c r="H434" s="3"/>
      <c r="I434" s="3"/>
      <c r="J434" s="5"/>
    </row>
    <row r="435" spans="2:10">
      <c r="B435" s="5"/>
      <c r="C435" s="5"/>
      <c r="D435" s="5"/>
      <c r="E435" s="54"/>
      <c r="F435" s="54"/>
      <c r="G435" s="54"/>
      <c r="H435" s="3"/>
      <c r="I435" s="3"/>
      <c r="J435" s="5"/>
    </row>
    <row r="436" spans="2:10">
      <c r="B436" s="5"/>
      <c r="C436" s="5"/>
      <c r="D436" s="5"/>
      <c r="E436" s="54"/>
      <c r="F436" s="54"/>
      <c r="G436" s="54"/>
      <c r="H436" s="3"/>
      <c r="I436" s="3"/>
      <c r="J436" s="5"/>
    </row>
    <row r="437" spans="2:10">
      <c r="B437" s="5"/>
      <c r="C437" s="5"/>
      <c r="D437" s="5"/>
      <c r="E437" s="54"/>
      <c r="F437" s="54"/>
      <c r="G437" s="54"/>
      <c r="H437" s="3"/>
      <c r="I437" s="3"/>
      <c r="J437" s="5"/>
    </row>
    <row r="438" spans="2:10">
      <c r="B438" s="5"/>
      <c r="C438" s="5"/>
      <c r="D438" s="5"/>
      <c r="E438" s="54"/>
      <c r="F438" s="54"/>
      <c r="G438" s="54"/>
      <c r="H438" s="3"/>
      <c r="I438" s="3"/>
      <c r="J438" s="5"/>
    </row>
    <row r="439" spans="2:10">
      <c r="B439" s="5"/>
      <c r="C439" s="5"/>
      <c r="D439" s="5"/>
      <c r="E439" s="54"/>
      <c r="F439" s="54"/>
      <c r="G439" s="54"/>
      <c r="H439" s="3"/>
      <c r="I439" s="3"/>
      <c r="J439" s="5"/>
    </row>
    <row r="440" spans="2:10">
      <c r="B440" s="5"/>
      <c r="C440" s="5"/>
      <c r="D440" s="5"/>
      <c r="E440" s="54"/>
      <c r="F440" s="54"/>
      <c r="G440" s="54"/>
      <c r="H440" s="3"/>
      <c r="I440" s="3"/>
      <c r="J440" s="5"/>
    </row>
    <row r="441" spans="2:10">
      <c r="B441" s="5"/>
      <c r="C441" s="5"/>
      <c r="D441" s="5"/>
      <c r="E441" s="54"/>
      <c r="F441" s="54"/>
      <c r="G441" s="54"/>
      <c r="H441" s="3"/>
      <c r="I441" s="3"/>
      <c r="J441" s="5"/>
    </row>
    <row r="442" spans="2:10">
      <c r="B442" s="5"/>
      <c r="C442" s="5"/>
      <c r="D442" s="5"/>
      <c r="E442" s="54"/>
      <c r="F442" s="54"/>
      <c r="G442" s="54"/>
      <c r="H442" s="3"/>
      <c r="I442" s="3"/>
      <c r="J442" s="5"/>
    </row>
    <row r="443" spans="2:10">
      <c r="B443" s="5"/>
      <c r="C443" s="5"/>
      <c r="D443" s="5"/>
      <c r="E443" s="54"/>
      <c r="F443" s="54"/>
      <c r="G443" s="54"/>
      <c r="H443" s="3"/>
      <c r="I443" s="3"/>
      <c r="J443" s="5"/>
    </row>
    <row r="444" spans="2:10">
      <c r="B444" s="5"/>
      <c r="C444" s="5"/>
      <c r="D444" s="5"/>
      <c r="E444" s="54"/>
      <c r="F444" s="54"/>
      <c r="G444" s="54"/>
      <c r="H444" s="3"/>
      <c r="I444" s="3"/>
      <c r="J444" s="5"/>
    </row>
    <row r="445" spans="2:10">
      <c r="B445" s="5"/>
      <c r="C445" s="5"/>
      <c r="D445" s="5"/>
      <c r="E445" s="54"/>
      <c r="F445" s="54"/>
      <c r="G445" s="54"/>
      <c r="H445" s="3"/>
      <c r="I445" s="3"/>
      <c r="J445" s="5"/>
    </row>
    <row r="446" spans="2:10">
      <c r="B446" s="5"/>
      <c r="C446" s="5"/>
      <c r="D446" s="5"/>
      <c r="E446" s="54"/>
      <c r="F446" s="54"/>
      <c r="G446" s="54"/>
      <c r="H446" s="3"/>
      <c r="I446" s="3"/>
      <c r="J446" s="5"/>
    </row>
    <row r="447" spans="2:10">
      <c r="B447" s="5"/>
      <c r="C447" s="5"/>
      <c r="D447" s="5"/>
      <c r="E447" s="54"/>
      <c r="F447" s="54"/>
      <c r="G447" s="54"/>
      <c r="H447" s="3"/>
      <c r="I447" s="3"/>
      <c r="J447" s="5"/>
    </row>
    <row r="448" spans="2:10">
      <c r="B448" s="5"/>
      <c r="C448" s="5"/>
      <c r="D448" s="5"/>
      <c r="E448" s="54"/>
      <c r="F448" s="54"/>
      <c r="G448" s="54"/>
      <c r="H448" s="3"/>
      <c r="I448" s="3"/>
      <c r="J448" s="5"/>
    </row>
    <row r="449" spans="2:10">
      <c r="B449" s="5"/>
      <c r="C449" s="5"/>
      <c r="D449" s="5"/>
      <c r="E449" s="54"/>
      <c r="F449" s="54"/>
      <c r="G449" s="54"/>
      <c r="H449" s="3"/>
      <c r="I449" s="3"/>
      <c r="J449" s="5"/>
    </row>
    <row r="450" spans="2:10">
      <c r="B450" s="5"/>
      <c r="C450" s="5"/>
      <c r="D450" s="5"/>
      <c r="E450" s="54"/>
      <c r="F450" s="54"/>
      <c r="G450" s="54"/>
      <c r="H450" s="3"/>
      <c r="I450" s="3"/>
      <c r="J450" s="5"/>
    </row>
    <row r="451" spans="2:10">
      <c r="B451" s="5"/>
      <c r="C451" s="5"/>
      <c r="D451" s="5"/>
      <c r="E451" s="54"/>
      <c r="F451" s="54"/>
      <c r="G451" s="54"/>
      <c r="H451" s="3"/>
      <c r="I451" s="3"/>
      <c r="J451" s="5"/>
    </row>
    <row r="452" spans="2:10">
      <c r="B452" s="5"/>
      <c r="C452" s="5"/>
      <c r="D452" s="5"/>
      <c r="E452" s="54"/>
      <c r="F452" s="54"/>
      <c r="G452" s="54"/>
      <c r="H452" s="3"/>
      <c r="I452" s="3"/>
      <c r="J452" s="5"/>
    </row>
    <row r="453" spans="2:10">
      <c r="B453" s="5"/>
      <c r="C453" s="5"/>
      <c r="D453" s="5"/>
      <c r="E453" s="54"/>
      <c r="F453" s="54"/>
      <c r="G453" s="54"/>
      <c r="H453" s="3"/>
      <c r="I453" s="3"/>
      <c r="J453" s="5"/>
    </row>
    <row r="454" spans="2:10">
      <c r="B454" s="5"/>
      <c r="C454" s="5"/>
      <c r="D454" s="5"/>
      <c r="E454" s="54"/>
      <c r="F454" s="54"/>
      <c r="G454" s="54"/>
      <c r="H454" s="3"/>
      <c r="I454" s="3"/>
      <c r="J454" s="5"/>
    </row>
    <row r="455" spans="2:10">
      <c r="B455" s="5"/>
      <c r="C455" s="5"/>
      <c r="D455" s="5"/>
      <c r="E455" s="54"/>
      <c r="F455" s="54"/>
      <c r="G455" s="54"/>
      <c r="H455" s="3"/>
      <c r="I455" s="3"/>
      <c r="J455" s="5"/>
    </row>
    <row r="456" spans="2:10">
      <c r="B456" s="5"/>
      <c r="C456" s="5"/>
      <c r="D456" s="5"/>
      <c r="E456" s="54"/>
      <c r="F456" s="54"/>
      <c r="G456" s="54"/>
      <c r="H456" s="3"/>
      <c r="I456" s="3"/>
      <c r="J456" s="5"/>
    </row>
    <row r="457" spans="2:10">
      <c r="B457" s="5"/>
      <c r="C457" s="5"/>
      <c r="D457" s="5"/>
      <c r="E457" s="54"/>
      <c r="F457" s="54"/>
      <c r="G457" s="54"/>
      <c r="H457" s="3"/>
      <c r="I457" s="3"/>
      <c r="J457" s="5"/>
    </row>
    <row r="458" spans="2:10">
      <c r="B458" s="5"/>
      <c r="C458" s="5"/>
      <c r="D458" s="5"/>
      <c r="E458" s="54"/>
      <c r="F458" s="54"/>
      <c r="G458" s="54"/>
      <c r="H458" s="3"/>
      <c r="I458" s="3"/>
      <c r="J458" s="5"/>
    </row>
    <row r="459" spans="2:10">
      <c r="B459" s="5"/>
      <c r="C459" s="5"/>
      <c r="D459" s="5"/>
      <c r="E459" s="54"/>
      <c r="F459" s="54"/>
      <c r="G459" s="54"/>
      <c r="H459" s="3"/>
      <c r="I459" s="3"/>
      <c r="J459" s="5"/>
    </row>
    <row r="460" spans="2:10">
      <c r="B460" s="5"/>
      <c r="C460" s="5"/>
      <c r="D460" s="5"/>
      <c r="E460" s="54"/>
      <c r="F460" s="54"/>
      <c r="G460" s="54"/>
      <c r="H460" s="3"/>
      <c r="I460" s="3"/>
      <c r="J460" s="5"/>
    </row>
    <row r="461" spans="2:10">
      <c r="B461" s="5"/>
      <c r="C461" s="5"/>
      <c r="D461" s="5"/>
      <c r="E461" s="54"/>
      <c r="F461" s="54"/>
      <c r="G461" s="54"/>
      <c r="H461" s="3"/>
      <c r="I461" s="3"/>
      <c r="J461" s="5"/>
    </row>
    <row r="462" spans="2:10">
      <c r="B462" s="5"/>
      <c r="C462" s="5"/>
      <c r="D462" s="5"/>
      <c r="E462" s="54"/>
      <c r="F462" s="54"/>
      <c r="G462" s="54"/>
      <c r="H462" s="3"/>
      <c r="I462" s="3"/>
      <c r="J462" s="5"/>
    </row>
    <row r="463" spans="2:10">
      <c r="B463" s="5"/>
      <c r="C463" s="5"/>
      <c r="D463" s="5"/>
      <c r="E463" s="54"/>
      <c r="F463" s="54"/>
      <c r="G463" s="54"/>
      <c r="H463" s="3"/>
      <c r="I463" s="3"/>
      <c r="J463" s="5"/>
    </row>
    <row r="464" spans="2:10">
      <c r="B464" s="5"/>
      <c r="C464" s="5"/>
      <c r="D464" s="5"/>
      <c r="E464" s="54"/>
      <c r="F464" s="54"/>
      <c r="G464" s="54"/>
      <c r="H464" s="3"/>
      <c r="I464" s="3"/>
      <c r="J464" s="5"/>
    </row>
    <row r="465" spans="2:10">
      <c r="B465" s="5"/>
      <c r="C465" s="5"/>
      <c r="D465" s="5"/>
      <c r="E465" s="54"/>
      <c r="F465" s="54"/>
      <c r="G465" s="54"/>
      <c r="H465" s="3"/>
      <c r="I465" s="3"/>
      <c r="J465" s="5"/>
    </row>
    <row r="466" spans="2:10">
      <c r="B466" s="5"/>
      <c r="C466" s="5"/>
      <c r="D466" s="5"/>
      <c r="E466" s="54"/>
      <c r="F466" s="54"/>
      <c r="G466" s="54"/>
      <c r="H466" s="3"/>
      <c r="I466" s="3"/>
      <c r="J466" s="5"/>
    </row>
    <row r="467" spans="2:10">
      <c r="B467" s="5"/>
      <c r="C467" s="5"/>
      <c r="D467" s="5"/>
      <c r="E467" s="54"/>
      <c r="F467" s="54"/>
      <c r="G467" s="54"/>
      <c r="H467" s="3"/>
      <c r="I467" s="3"/>
      <c r="J467" s="5"/>
    </row>
    <row r="468" spans="2:10">
      <c r="B468" s="5"/>
      <c r="C468" s="5"/>
      <c r="D468" s="5"/>
      <c r="E468" s="54"/>
      <c r="F468" s="54"/>
      <c r="G468" s="54"/>
      <c r="H468" s="3"/>
      <c r="I468" s="3"/>
      <c r="J468" s="5"/>
    </row>
    <row r="469" spans="2:10">
      <c r="B469" s="5"/>
      <c r="C469" s="5"/>
      <c r="D469" s="5"/>
      <c r="E469" s="54"/>
      <c r="F469" s="54"/>
      <c r="G469" s="54"/>
      <c r="H469" s="3"/>
      <c r="I469" s="3"/>
      <c r="J469" s="5"/>
    </row>
    <row r="470" spans="2:10">
      <c r="B470" s="5"/>
      <c r="C470" s="5"/>
      <c r="D470" s="5"/>
      <c r="E470" s="54"/>
      <c r="F470" s="54"/>
      <c r="G470" s="54"/>
      <c r="H470" s="3"/>
      <c r="I470" s="3"/>
      <c r="J470" s="5"/>
    </row>
    <row r="471" spans="2:10">
      <c r="B471" s="5"/>
      <c r="C471" s="5"/>
      <c r="D471" s="5"/>
      <c r="E471" s="54"/>
      <c r="F471" s="54"/>
      <c r="G471" s="54"/>
      <c r="H471" s="3"/>
      <c r="I471" s="3"/>
      <c r="J471" s="5"/>
    </row>
    <row r="472" spans="2:10">
      <c r="B472" s="5"/>
      <c r="C472" s="5"/>
      <c r="D472" s="5"/>
      <c r="E472" s="54"/>
      <c r="F472" s="54"/>
      <c r="G472" s="54"/>
      <c r="H472" s="3"/>
      <c r="I472" s="3"/>
      <c r="J472" s="5"/>
    </row>
    <row r="473" spans="2:10">
      <c r="B473" s="5"/>
      <c r="C473" s="5"/>
      <c r="D473" s="5"/>
      <c r="E473" s="54"/>
      <c r="F473" s="54"/>
      <c r="G473" s="54"/>
      <c r="H473" s="3"/>
      <c r="I473" s="3"/>
      <c r="J473" s="5"/>
    </row>
    <row r="474" spans="2:10">
      <c r="B474" s="5"/>
      <c r="C474" s="5"/>
      <c r="D474" s="5"/>
      <c r="E474" s="54"/>
      <c r="F474" s="54"/>
      <c r="G474" s="54"/>
      <c r="H474" s="3"/>
      <c r="I474" s="3"/>
      <c r="J474" s="5"/>
    </row>
    <row r="475" spans="2:10">
      <c r="B475" s="5"/>
      <c r="C475" s="5"/>
      <c r="D475" s="5"/>
      <c r="E475" s="54"/>
      <c r="F475" s="54"/>
      <c r="G475" s="54"/>
      <c r="H475" s="3"/>
      <c r="I475" s="3"/>
      <c r="J475" s="5"/>
    </row>
    <row r="476" spans="2:10">
      <c r="B476" s="5"/>
      <c r="C476" s="5"/>
      <c r="D476" s="5"/>
      <c r="E476" s="54"/>
      <c r="F476" s="54"/>
      <c r="G476" s="54"/>
      <c r="H476" s="3"/>
      <c r="I476" s="3"/>
      <c r="J476" s="5"/>
    </row>
    <row r="477" spans="2:10">
      <c r="B477" s="5"/>
      <c r="C477" s="5"/>
      <c r="D477" s="5"/>
      <c r="E477" s="54"/>
      <c r="F477" s="54"/>
      <c r="G477" s="54"/>
      <c r="H477" s="3"/>
      <c r="I477" s="3"/>
      <c r="J477" s="5"/>
    </row>
    <row r="478" spans="2:10">
      <c r="B478" s="5"/>
      <c r="C478" s="5"/>
      <c r="D478" s="5"/>
      <c r="E478" s="54"/>
      <c r="F478" s="54"/>
      <c r="G478" s="54"/>
      <c r="H478" s="3"/>
      <c r="I478" s="3"/>
      <c r="J478" s="5"/>
    </row>
    <row r="479" spans="2:10">
      <c r="B479" s="5"/>
      <c r="C479" s="5"/>
      <c r="D479" s="5"/>
      <c r="E479" s="54"/>
      <c r="F479" s="54"/>
      <c r="G479" s="54"/>
      <c r="H479" s="3"/>
      <c r="I479" s="3"/>
      <c r="J479" s="5"/>
    </row>
    <row r="480" spans="2:10">
      <c r="B480" s="5"/>
      <c r="C480" s="5"/>
      <c r="D480" s="5"/>
      <c r="E480" s="54"/>
      <c r="F480" s="54"/>
      <c r="G480" s="54"/>
      <c r="H480" s="3"/>
      <c r="I480" s="3"/>
      <c r="J480" s="5"/>
    </row>
    <row r="481" spans="2:10">
      <c r="B481" s="5"/>
      <c r="C481" s="5"/>
      <c r="D481" s="5"/>
      <c r="E481" s="54"/>
      <c r="F481" s="54"/>
      <c r="G481" s="54"/>
      <c r="H481" s="3"/>
      <c r="I481" s="3"/>
      <c r="J481" s="5"/>
    </row>
    <row r="482" spans="2:10">
      <c r="B482" s="5"/>
      <c r="C482" s="5"/>
      <c r="D482" s="5"/>
      <c r="E482" s="54"/>
      <c r="F482" s="54"/>
      <c r="G482" s="54"/>
      <c r="H482" s="3"/>
      <c r="I482" s="3"/>
      <c r="J482" s="5"/>
    </row>
    <row r="483" spans="2:10">
      <c r="B483" s="5"/>
      <c r="C483" s="5"/>
      <c r="D483" s="5"/>
      <c r="E483" s="54"/>
      <c r="F483" s="54"/>
      <c r="G483" s="54"/>
      <c r="H483" s="3"/>
      <c r="I483" s="3"/>
      <c r="J483" s="5"/>
    </row>
    <row r="484" spans="2:10">
      <c r="B484" s="5"/>
      <c r="C484" s="5"/>
      <c r="D484" s="5"/>
      <c r="E484" s="54"/>
      <c r="F484" s="54"/>
      <c r="G484" s="54"/>
      <c r="H484" s="3"/>
      <c r="I484" s="3"/>
      <c r="J484" s="5"/>
    </row>
    <row r="485" spans="2:10">
      <c r="B485" s="5"/>
      <c r="C485" s="5"/>
      <c r="D485" s="5"/>
      <c r="E485" s="54"/>
      <c r="F485" s="54"/>
      <c r="G485" s="54"/>
      <c r="H485" s="3"/>
      <c r="I485" s="3"/>
      <c r="J485" s="5"/>
    </row>
    <row r="486" spans="2:10">
      <c r="B486" s="5"/>
      <c r="C486" s="5"/>
      <c r="D486" s="5"/>
      <c r="E486" s="54"/>
      <c r="F486" s="54"/>
      <c r="G486" s="54"/>
      <c r="H486" s="3"/>
      <c r="I486" s="3"/>
      <c r="J486" s="5"/>
    </row>
    <row r="487" spans="2:10">
      <c r="B487" s="5"/>
      <c r="C487" s="5"/>
      <c r="D487" s="5"/>
      <c r="E487" s="54"/>
      <c r="F487" s="54"/>
      <c r="G487" s="54"/>
      <c r="H487" s="3"/>
      <c r="I487" s="3"/>
      <c r="J487" s="5"/>
    </row>
    <row r="488" spans="2:10">
      <c r="B488" s="5"/>
      <c r="C488" s="5"/>
      <c r="D488" s="5"/>
      <c r="E488" s="54"/>
      <c r="F488" s="54"/>
      <c r="G488" s="54"/>
      <c r="H488" s="3"/>
      <c r="I488" s="3"/>
      <c r="J488" s="5"/>
    </row>
    <row r="489" spans="2:10">
      <c r="B489" s="5"/>
      <c r="C489" s="5"/>
      <c r="D489" s="5"/>
      <c r="E489" s="54"/>
      <c r="F489" s="54"/>
      <c r="G489" s="54"/>
      <c r="H489" s="3"/>
      <c r="I489" s="3"/>
      <c r="J489" s="5"/>
    </row>
    <row r="490" spans="2:10">
      <c r="B490" s="5"/>
      <c r="C490" s="5"/>
      <c r="D490" s="5"/>
      <c r="E490" s="54"/>
      <c r="F490" s="54"/>
      <c r="G490" s="54"/>
      <c r="H490" s="3"/>
      <c r="I490" s="3"/>
      <c r="J490" s="5"/>
    </row>
    <row r="491" spans="2:10">
      <c r="B491" s="5"/>
      <c r="C491" s="5"/>
      <c r="D491" s="5"/>
      <c r="E491" s="54"/>
      <c r="F491" s="54"/>
      <c r="G491" s="54"/>
      <c r="H491" s="3"/>
      <c r="I491" s="3"/>
      <c r="J491" s="5"/>
    </row>
    <row r="492" spans="2:10">
      <c r="B492" s="5"/>
      <c r="C492" s="5"/>
      <c r="D492" s="5"/>
      <c r="E492" s="54"/>
      <c r="F492" s="54"/>
      <c r="G492" s="54"/>
      <c r="H492" s="3"/>
      <c r="I492" s="3"/>
      <c r="J492" s="5"/>
    </row>
    <row r="493" spans="2:10">
      <c r="B493" s="5"/>
      <c r="C493" s="5"/>
      <c r="D493" s="5"/>
      <c r="E493" s="54"/>
      <c r="F493" s="54"/>
      <c r="G493" s="54"/>
      <c r="H493" s="3"/>
      <c r="I493" s="3"/>
      <c r="J493" s="5"/>
    </row>
    <row r="494" spans="2:10">
      <c r="B494" s="5"/>
      <c r="C494" s="5"/>
      <c r="D494" s="5"/>
      <c r="E494" s="54"/>
      <c r="F494" s="54"/>
      <c r="G494" s="54"/>
      <c r="H494" s="3"/>
      <c r="I494" s="3"/>
      <c r="J494" s="5"/>
    </row>
    <row r="495" spans="2:10">
      <c r="B495" s="5"/>
      <c r="C495" s="5"/>
      <c r="D495" s="5"/>
      <c r="E495" s="54"/>
      <c r="F495" s="54"/>
      <c r="G495" s="54"/>
      <c r="H495" s="3"/>
      <c r="I495" s="3"/>
      <c r="J495" s="5"/>
    </row>
    <row r="496" spans="2:10">
      <c r="B496" s="5"/>
      <c r="C496" s="5"/>
      <c r="D496" s="5"/>
      <c r="E496" s="54"/>
      <c r="F496" s="54"/>
      <c r="G496" s="54"/>
      <c r="H496" s="3"/>
      <c r="I496" s="3"/>
      <c r="J496" s="5"/>
    </row>
    <row r="497" spans="2:10">
      <c r="B497" s="5"/>
      <c r="C497" s="5"/>
      <c r="D497" s="5"/>
      <c r="E497" s="54"/>
      <c r="F497" s="54"/>
      <c r="G497" s="54"/>
      <c r="H497" s="3"/>
      <c r="I497" s="3"/>
      <c r="J497" s="5"/>
    </row>
    <row r="498" spans="2:10">
      <c r="B498" s="5"/>
      <c r="C498" s="5"/>
      <c r="D498" s="5"/>
      <c r="E498" s="54"/>
      <c r="F498" s="54"/>
      <c r="G498" s="54"/>
      <c r="H498" s="3"/>
      <c r="I498" s="3"/>
      <c r="J498" s="5"/>
    </row>
    <row r="499" spans="2:10">
      <c r="B499" s="5"/>
      <c r="C499" s="5"/>
      <c r="D499" s="5"/>
      <c r="E499" s="54"/>
      <c r="F499" s="54"/>
      <c r="G499" s="54"/>
      <c r="H499" s="3"/>
      <c r="I499" s="3"/>
      <c r="J499" s="5"/>
    </row>
    <row r="500" spans="2:10">
      <c r="B500" s="5"/>
      <c r="C500" s="5"/>
      <c r="D500" s="5"/>
      <c r="E500" s="54"/>
      <c r="F500" s="54"/>
      <c r="G500" s="54"/>
      <c r="H500" s="3"/>
      <c r="I500" s="3"/>
      <c r="J500" s="5"/>
    </row>
    <row r="501" spans="2:10">
      <c r="B501" s="5"/>
      <c r="C501" s="5"/>
      <c r="D501" s="5"/>
      <c r="E501" s="54"/>
      <c r="F501" s="54"/>
      <c r="G501" s="54"/>
      <c r="H501" s="3"/>
      <c r="I501" s="3"/>
      <c r="J501" s="5"/>
    </row>
    <row r="502" spans="2:10">
      <c r="B502" s="5"/>
      <c r="C502" s="5"/>
      <c r="D502" s="5"/>
      <c r="E502" s="54"/>
      <c r="F502" s="54"/>
      <c r="G502" s="54"/>
      <c r="H502" s="3"/>
      <c r="I502" s="3"/>
      <c r="J502" s="5"/>
    </row>
    <row r="503" spans="2:10">
      <c r="B503" s="5"/>
      <c r="C503" s="5"/>
      <c r="D503" s="5"/>
      <c r="E503" s="54"/>
      <c r="F503" s="54"/>
      <c r="G503" s="54"/>
      <c r="H503" s="3"/>
      <c r="I503" s="3"/>
      <c r="J503" s="5"/>
    </row>
    <row r="504" spans="2:10">
      <c r="B504" s="5"/>
      <c r="C504" s="5"/>
      <c r="D504" s="5"/>
      <c r="E504" s="54"/>
      <c r="F504" s="54"/>
      <c r="G504" s="54"/>
      <c r="H504" s="3"/>
      <c r="I504" s="3"/>
      <c r="J504" s="5"/>
    </row>
    <row r="505" spans="2:10">
      <c r="B505" s="5"/>
      <c r="C505" s="5"/>
      <c r="D505" s="5"/>
      <c r="E505" s="54"/>
      <c r="F505" s="54"/>
      <c r="G505" s="54"/>
      <c r="H505" s="3"/>
      <c r="I505" s="3"/>
      <c r="J505" s="5"/>
    </row>
    <row r="506" spans="2:10">
      <c r="B506" s="5"/>
      <c r="C506" s="5"/>
      <c r="D506" s="5"/>
      <c r="E506" s="54"/>
      <c r="F506" s="54"/>
      <c r="G506" s="54"/>
      <c r="H506" s="3"/>
      <c r="I506" s="3"/>
      <c r="J506" s="5"/>
    </row>
    <row r="507" spans="2:10">
      <c r="B507" s="5"/>
      <c r="C507" s="5"/>
      <c r="D507" s="5"/>
      <c r="E507" s="54"/>
      <c r="F507" s="54"/>
      <c r="G507" s="54"/>
      <c r="H507" s="3"/>
      <c r="I507" s="3"/>
      <c r="J507" s="5"/>
    </row>
    <row r="508" spans="2:10">
      <c r="B508" s="5"/>
      <c r="C508" s="5"/>
      <c r="D508" s="5"/>
      <c r="E508" s="54"/>
      <c r="F508" s="54"/>
      <c r="G508" s="54"/>
      <c r="H508" s="3"/>
      <c r="I508" s="3"/>
      <c r="J508" s="5"/>
    </row>
    <row r="509" spans="2:10">
      <c r="B509" s="5"/>
      <c r="C509" s="5"/>
      <c r="D509" s="5"/>
      <c r="E509" s="54"/>
      <c r="F509" s="54"/>
      <c r="G509" s="54"/>
      <c r="H509" s="3"/>
      <c r="I509" s="3"/>
      <c r="J509" s="5"/>
    </row>
    <row r="510" spans="2:10">
      <c r="B510" s="5"/>
      <c r="C510" s="5"/>
      <c r="D510" s="5"/>
      <c r="E510" s="54"/>
      <c r="F510" s="54"/>
      <c r="G510" s="54"/>
      <c r="H510" s="3"/>
      <c r="I510" s="3"/>
      <c r="J510" s="5"/>
    </row>
    <row r="511" spans="2:10">
      <c r="B511" s="5"/>
      <c r="C511" s="5"/>
      <c r="D511" s="5"/>
      <c r="E511" s="54"/>
      <c r="F511" s="54"/>
      <c r="G511" s="54"/>
      <c r="H511" s="3"/>
      <c r="I511" s="3"/>
      <c r="J511" s="5"/>
    </row>
    <row r="512" spans="2:10">
      <c r="B512" s="5"/>
      <c r="C512" s="5"/>
      <c r="D512" s="5"/>
      <c r="E512" s="54"/>
      <c r="F512" s="54"/>
      <c r="G512" s="54"/>
      <c r="H512" s="3"/>
      <c r="I512" s="3"/>
      <c r="J512" s="5"/>
    </row>
    <row r="513" spans="2:10">
      <c r="B513" s="5"/>
      <c r="C513" s="5"/>
      <c r="D513" s="5"/>
      <c r="E513" s="54"/>
      <c r="F513" s="54"/>
      <c r="G513" s="54"/>
      <c r="H513" s="3"/>
      <c r="I513" s="3"/>
      <c r="J513" s="5"/>
    </row>
    <row r="514" spans="2:10">
      <c r="B514" s="5"/>
      <c r="C514" s="5"/>
      <c r="D514" s="5"/>
      <c r="E514" s="54"/>
      <c r="F514" s="54"/>
      <c r="G514" s="54"/>
      <c r="H514" s="3"/>
      <c r="I514" s="3"/>
      <c r="J514" s="5"/>
    </row>
    <row r="515" spans="2:10">
      <c r="B515" s="5"/>
      <c r="C515" s="5"/>
      <c r="D515" s="5"/>
      <c r="E515" s="54"/>
      <c r="F515" s="54"/>
      <c r="G515" s="54"/>
      <c r="H515" s="3"/>
      <c r="I515" s="3"/>
      <c r="J515" s="5"/>
    </row>
    <row r="516" spans="2:10">
      <c r="B516" s="5"/>
      <c r="C516" s="5"/>
      <c r="D516" s="5"/>
      <c r="E516" s="54"/>
      <c r="F516" s="54"/>
      <c r="G516" s="54"/>
      <c r="H516" s="3"/>
      <c r="I516" s="3"/>
      <c r="J516" s="5"/>
    </row>
    <row r="517" spans="2:10">
      <c r="B517" s="5"/>
      <c r="C517" s="5"/>
      <c r="D517" s="5"/>
      <c r="E517" s="54"/>
      <c r="F517" s="54"/>
      <c r="G517" s="54"/>
      <c r="H517" s="3"/>
      <c r="I517" s="3"/>
      <c r="J517" s="5"/>
    </row>
    <row r="518" spans="2:10">
      <c r="B518" s="5"/>
      <c r="C518" s="5"/>
      <c r="D518" s="5"/>
      <c r="E518" s="54"/>
      <c r="F518" s="54"/>
      <c r="G518" s="54"/>
      <c r="H518" s="3"/>
      <c r="I518" s="3"/>
      <c r="J518" s="5"/>
    </row>
    <row r="519" spans="2:10">
      <c r="B519" s="5"/>
      <c r="C519" s="5"/>
      <c r="D519" s="5"/>
      <c r="E519" s="54"/>
      <c r="F519" s="54"/>
      <c r="G519" s="54"/>
      <c r="H519" s="3"/>
      <c r="I519" s="3"/>
      <c r="J519" s="5"/>
    </row>
    <row r="520" spans="2:10">
      <c r="B520" s="5"/>
      <c r="C520" s="5"/>
      <c r="D520" s="5"/>
      <c r="E520" s="54"/>
      <c r="F520" s="54"/>
      <c r="G520" s="54"/>
      <c r="H520" s="3"/>
      <c r="I520" s="3"/>
      <c r="J520" s="5"/>
    </row>
    <row r="521" spans="2:10">
      <c r="B521" s="5"/>
      <c r="C521" s="5"/>
      <c r="D521" s="5"/>
      <c r="E521" s="54"/>
      <c r="F521" s="54"/>
      <c r="G521" s="54"/>
      <c r="H521" s="3"/>
      <c r="I521" s="3"/>
      <c r="J521" s="5"/>
    </row>
    <row r="522" spans="2:10">
      <c r="B522" s="5"/>
      <c r="C522" s="5"/>
      <c r="D522" s="5"/>
      <c r="E522" s="54"/>
      <c r="F522" s="54"/>
      <c r="G522" s="54"/>
      <c r="H522" s="3"/>
      <c r="I522" s="3"/>
      <c r="J522" s="5"/>
    </row>
    <row r="523" spans="2:10">
      <c r="B523" s="5"/>
      <c r="C523" s="5"/>
      <c r="D523" s="5"/>
      <c r="E523" s="54"/>
      <c r="F523" s="54"/>
      <c r="G523" s="54"/>
      <c r="H523" s="3"/>
      <c r="I523" s="3"/>
      <c r="J523" s="5"/>
    </row>
    <row r="524" spans="2:10">
      <c r="B524" s="5"/>
      <c r="C524" s="5"/>
      <c r="D524" s="5"/>
      <c r="E524" s="54"/>
      <c r="F524" s="54"/>
      <c r="G524" s="54"/>
      <c r="H524" s="3"/>
      <c r="I524" s="3"/>
      <c r="J524" s="5"/>
    </row>
    <row r="525" spans="2:10">
      <c r="B525" s="5"/>
      <c r="C525" s="5"/>
      <c r="D525" s="5"/>
      <c r="E525" s="54"/>
      <c r="F525" s="54"/>
      <c r="G525" s="54"/>
      <c r="H525" s="3"/>
      <c r="I525" s="3"/>
      <c r="J525" s="5"/>
    </row>
    <row r="526" spans="2:10">
      <c r="B526" s="5"/>
      <c r="C526" s="5"/>
      <c r="D526" s="5"/>
      <c r="E526" s="54"/>
      <c r="F526" s="54"/>
      <c r="G526" s="54"/>
      <c r="H526" s="3"/>
      <c r="I526" s="3"/>
      <c r="J526" s="5"/>
    </row>
    <row r="527" spans="2:10">
      <c r="B527" s="5"/>
      <c r="C527" s="5"/>
      <c r="D527" s="5"/>
      <c r="E527" s="54"/>
      <c r="F527" s="54"/>
      <c r="G527" s="54"/>
      <c r="H527" s="3"/>
      <c r="I527" s="3"/>
      <c r="J527" s="5"/>
    </row>
    <row r="528" spans="2:10">
      <c r="B528" s="5"/>
      <c r="C528" s="5"/>
      <c r="D528" s="5"/>
      <c r="E528" s="54"/>
      <c r="F528" s="54"/>
      <c r="G528" s="54"/>
      <c r="H528" s="3"/>
      <c r="I528" s="3"/>
      <c r="J528" s="5"/>
    </row>
    <row r="529" spans="2:10">
      <c r="B529" s="5"/>
      <c r="C529" s="5"/>
      <c r="D529" s="5"/>
      <c r="E529" s="54"/>
      <c r="F529" s="54"/>
      <c r="G529" s="54"/>
      <c r="H529" s="3"/>
      <c r="I529" s="3"/>
      <c r="J529" s="5"/>
    </row>
    <row r="530" spans="2:10">
      <c r="B530" s="5"/>
      <c r="C530" s="5"/>
      <c r="D530" s="5"/>
      <c r="E530" s="54"/>
      <c r="F530" s="54"/>
      <c r="G530" s="54"/>
      <c r="H530" s="3"/>
      <c r="I530" s="3"/>
      <c r="J530" s="5"/>
    </row>
    <row r="531" spans="2:10">
      <c r="B531" s="5"/>
      <c r="C531" s="5"/>
      <c r="D531" s="5"/>
      <c r="E531" s="54"/>
      <c r="F531" s="54"/>
      <c r="G531" s="54"/>
      <c r="H531" s="3"/>
      <c r="I531" s="3"/>
      <c r="J531" s="5"/>
    </row>
    <row r="532" spans="2:10">
      <c r="B532" s="5"/>
      <c r="C532" s="5"/>
      <c r="D532" s="5"/>
      <c r="E532" s="54"/>
      <c r="F532" s="54"/>
      <c r="G532" s="54"/>
      <c r="H532" s="3"/>
      <c r="I532" s="3"/>
      <c r="J532" s="5"/>
    </row>
    <row r="533" spans="2:10">
      <c r="B533" s="5"/>
      <c r="C533" s="5"/>
      <c r="D533" s="5"/>
      <c r="E533" s="54"/>
      <c r="F533" s="54"/>
      <c r="G533" s="54"/>
      <c r="H533" s="3"/>
      <c r="I533" s="3"/>
      <c r="J533" s="5"/>
    </row>
    <row r="534" spans="2:10">
      <c r="B534" s="5"/>
      <c r="C534" s="5"/>
      <c r="D534" s="5"/>
      <c r="E534" s="54"/>
      <c r="F534" s="54"/>
      <c r="G534" s="54"/>
      <c r="H534" s="3"/>
      <c r="I534" s="3"/>
      <c r="J534" s="5"/>
    </row>
    <row r="535" spans="2:10">
      <c r="B535" s="5"/>
      <c r="C535" s="5"/>
      <c r="D535" s="5"/>
      <c r="E535" s="54"/>
      <c r="F535" s="54"/>
      <c r="G535" s="54"/>
      <c r="H535" s="3"/>
      <c r="I535" s="3"/>
      <c r="J535" s="5"/>
    </row>
    <row r="536" spans="2:10">
      <c r="B536" s="5"/>
      <c r="C536" s="5"/>
      <c r="D536" s="5"/>
      <c r="E536" s="54"/>
      <c r="F536" s="54"/>
      <c r="G536" s="54"/>
      <c r="H536" s="3"/>
      <c r="I536" s="3"/>
      <c r="J536" s="5"/>
    </row>
    <row r="537" spans="2:10">
      <c r="B537" s="5"/>
      <c r="C537" s="5"/>
      <c r="D537" s="5"/>
      <c r="E537" s="54"/>
      <c r="F537" s="54"/>
      <c r="G537" s="54"/>
      <c r="H537" s="3"/>
      <c r="I537" s="3"/>
      <c r="J537" s="5"/>
    </row>
    <row r="538" spans="2:10">
      <c r="B538" s="5"/>
      <c r="C538" s="5"/>
      <c r="D538" s="5"/>
      <c r="E538" s="54"/>
      <c r="F538" s="54"/>
      <c r="G538" s="54"/>
      <c r="H538" s="3"/>
      <c r="I538" s="3"/>
      <c r="J538" s="5"/>
    </row>
    <row r="539" spans="2:10">
      <c r="B539" s="5"/>
      <c r="C539" s="5"/>
      <c r="D539" s="5"/>
      <c r="E539" s="54"/>
      <c r="F539" s="54"/>
      <c r="G539" s="54"/>
      <c r="H539" s="3"/>
      <c r="I539" s="3"/>
      <c r="J539" s="5"/>
    </row>
    <row r="540" spans="2:10">
      <c r="B540" s="5"/>
      <c r="C540" s="5"/>
      <c r="D540" s="5"/>
      <c r="E540" s="54"/>
      <c r="F540" s="54"/>
      <c r="G540" s="54"/>
      <c r="H540" s="3"/>
      <c r="I540" s="3"/>
      <c r="J540" s="5"/>
    </row>
    <row r="541" spans="2:10">
      <c r="B541" s="5"/>
      <c r="C541" s="5"/>
      <c r="D541" s="5"/>
      <c r="E541" s="54"/>
      <c r="F541" s="54"/>
      <c r="G541" s="54"/>
      <c r="H541" s="3"/>
      <c r="I541" s="3"/>
      <c r="J541" s="5"/>
    </row>
    <row r="542" spans="2:10">
      <c r="B542" s="5"/>
      <c r="C542" s="5"/>
      <c r="D542" s="5"/>
      <c r="E542" s="54"/>
      <c r="F542" s="54"/>
      <c r="G542" s="54"/>
      <c r="H542" s="3"/>
      <c r="I542" s="3"/>
      <c r="J542" s="5"/>
    </row>
    <row r="543" spans="2:10">
      <c r="B543" s="5"/>
      <c r="C543" s="5"/>
      <c r="D543" s="5"/>
      <c r="E543" s="54"/>
      <c r="F543" s="54"/>
      <c r="G543" s="54"/>
      <c r="H543" s="3"/>
      <c r="I543" s="3"/>
      <c r="J543" s="5"/>
    </row>
    <row r="544" spans="2:10">
      <c r="B544" s="5"/>
      <c r="C544" s="5"/>
      <c r="D544" s="5"/>
      <c r="E544" s="54"/>
      <c r="F544" s="54"/>
      <c r="G544" s="54"/>
      <c r="H544" s="3"/>
      <c r="I544" s="3"/>
      <c r="J544" s="5"/>
    </row>
    <row r="545" spans="2:10">
      <c r="B545" s="5"/>
      <c r="C545" s="5"/>
      <c r="D545" s="5"/>
      <c r="E545" s="54"/>
      <c r="F545" s="54"/>
      <c r="G545" s="54"/>
      <c r="H545" s="3"/>
      <c r="I545" s="3"/>
      <c r="J545" s="5"/>
    </row>
    <row r="546" spans="2:10">
      <c r="B546" s="5"/>
      <c r="C546" s="5"/>
      <c r="D546" s="5"/>
      <c r="E546" s="54"/>
      <c r="F546" s="54"/>
      <c r="G546" s="54"/>
      <c r="H546" s="3"/>
      <c r="I546" s="3"/>
      <c r="J546" s="5"/>
    </row>
    <row r="547" spans="2:10">
      <c r="B547" s="5"/>
      <c r="C547" s="5"/>
      <c r="D547" s="5"/>
      <c r="E547" s="54"/>
      <c r="F547" s="54"/>
      <c r="G547" s="54"/>
      <c r="H547" s="3"/>
      <c r="I547" s="3"/>
      <c r="J547" s="5"/>
    </row>
    <row r="548" spans="2:10">
      <c r="B548" s="5"/>
      <c r="C548" s="5"/>
      <c r="D548" s="5"/>
      <c r="E548" s="54"/>
      <c r="F548" s="54"/>
      <c r="G548" s="54"/>
      <c r="H548" s="3"/>
      <c r="I548" s="3"/>
      <c r="J548" s="5"/>
    </row>
    <row r="549" spans="2:10">
      <c r="B549" s="5"/>
      <c r="C549" s="5"/>
      <c r="D549" s="5"/>
      <c r="E549" s="54"/>
      <c r="F549" s="54"/>
      <c r="G549" s="54"/>
      <c r="H549" s="3"/>
      <c r="I549" s="3"/>
      <c r="J549" s="5"/>
    </row>
    <row r="550" spans="2:10">
      <c r="B550" s="5"/>
      <c r="C550" s="5"/>
      <c r="D550" s="5"/>
      <c r="E550" s="54"/>
      <c r="F550" s="54"/>
      <c r="G550" s="54"/>
      <c r="H550" s="3"/>
      <c r="I550" s="3"/>
      <c r="J550" s="5"/>
    </row>
    <row r="551" spans="2:10">
      <c r="B551" s="5"/>
      <c r="C551" s="5"/>
      <c r="D551" s="5"/>
      <c r="E551" s="54"/>
      <c r="F551" s="54"/>
      <c r="G551" s="54"/>
      <c r="H551" s="3"/>
      <c r="I551" s="3"/>
      <c r="J551" s="5"/>
    </row>
    <row r="552" spans="2:10">
      <c r="B552" s="5"/>
      <c r="C552" s="5"/>
      <c r="D552" s="5"/>
      <c r="E552" s="54"/>
      <c r="F552" s="54"/>
      <c r="G552" s="54"/>
      <c r="H552" s="3"/>
      <c r="I552" s="3"/>
      <c r="J552" s="5"/>
    </row>
    <row r="553" spans="2:10">
      <c r="B553" s="5"/>
      <c r="C553" s="5"/>
      <c r="D553" s="5"/>
      <c r="E553" s="54"/>
      <c r="F553" s="54"/>
      <c r="G553" s="54"/>
      <c r="H553" s="3"/>
      <c r="I553" s="3"/>
      <c r="J553" s="5"/>
    </row>
    <row r="554" spans="2:10">
      <c r="B554" s="5"/>
      <c r="C554" s="5"/>
      <c r="D554" s="5"/>
      <c r="E554" s="54"/>
      <c r="F554" s="54"/>
      <c r="G554" s="54"/>
      <c r="H554" s="3"/>
      <c r="I554" s="3"/>
      <c r="J554" s="5"/>
    </row>
    <row r="555" spans="2:10">
      <c r="B555" s="5"/>
      <c r="C555" s="5"/>
      <c r="D555" s="5"/>
      <c r="E555" s="54"/>
      <c r="F555" s="54"/>
      <c r="G555" s="54"/>
      <c r="H555" s="3"/>
      <c r="I555" s="3"/>
      <c r="J555" s="5"/>
    </row>
    <row r="556" spans="2:10">
      <c r="B556" s="5"/>
      <c r="C556" s="5"/>
      <c r="D556" s="5"/>
      <c r="E556" s="54"/>
      <c r="F556" s="54"/>
      <c r="G556" s="54"/>
      <c r="H556" s="3"/>
      <c r="I556" s="3"/>
      <c r="J556" s="5"/>
    </row>
    <row r="557" spans="2:10">
      <c r="B557" s="5"/>
      <c r="C557" s="5"/>
      <c r="D557" s="5"/>
      <c r="E557" s="54"/>
      <c r="F557" s="54"/>
      <c r="G557" s="54"/>
      <c r="H557" s="3"/>
      <c r="I557" s="3"/>
      <c r="J557" s="5"/>
    </row>
    <row r="558" spans="2:10">
      <c r="B558" s="5"/>
      <c r="C558" s="5"/>
      <c r="D558" s="5"/>
      <c r="E558" s="54"/>
      <c r="F558" s="54"/>
      <c r="G558" s="54"/>
      <c r="H558" s="3"/>
      <c r="I558" s="3"/>
      <c r="J558" s="5"/>
    </row>
    <row r="559" spans="2:10">
      <c r="B559" s="5"/>
      <c r="C559" s="5"/>
      <c r="D559" s="5"/>
      <c r="E559" s="54"/>
      <c r="F559" s="54"/>
      <c r="G559" s="54"/>
      <c r="H559" s="3"/>
      <c r="I559" s="3"/>
      <c r="J559" s="5"/>
    </row>
    <row r="560" spans="2:10">
      <c r="B560" s="5"/>
      <c r="C560" s="5"/>
      <c r="D560" s="5"/>
      <c r="E560" s="54"/>
      <c r="F560" s="54"/>
      <c r="G560" s="54"/>
      <c r="H560" s="3"/>
      <c r="I560" s="3"/>
      <c r="J560" s="5"/>
    </row>
    <row r="561" spans="2:10">
      <c r="B561" s="5"/>
      <c r="C561" s="5"/>
      <c r="D561" s="5"/>
      <c r="E561" s="54"/>
      <c r="F561" s="54"/>
      <c r="G561" s="54"/>
      <c r="H561" s="3"/>
      <c r="I561" s="3"/>
      <c r="J561" s="5"/>
    </row>
    <row r="562" spans="2:10">
      <c r="B562" s="5"/>
      <c r="C562" s="5"/>
      <c r="D562" s="5"/>
      <c r="E562" s="54"/>
      <c r="F562" s="54"/>
      <c r="G562" s="54"/>
      <c r="H562" s="3"/>
      <c r="I562" s="3"/>
      <c r="J562" s="5"/>
    </row>
    <row r="563" spans="2:10">
      <c r="B563" s="5"/>
      <c r="C563" s="5"/>
      <c r="D563" s="5"/>
      <c r="E563" s="54"/>
      <c r="F563" s="54"/>
      <c r="G563" s="54"/>
      <c r="H563" s="3"/>
      <c r="I563" s="3"/>
      <c r="J563" s="5"/>
    </row>
    <row r="564" spans="2:10">
      <c r="B564" s="5"/>
      <c r="C564" s="5"/>
      <c r="D564" s="5"/>
      <c r="E564" s="54"/>
      <c r="F564" s="54"/>
      <c r="G564" s="54"/>
      <c r="H564" s="3"/>
      <c r="I564" s="3"/>
      <c r="J564" s="5"/>
    </row>
    <row r="565" spans="2:10">
      <c r="B565" s="5"/>
      <c r="C565" s="5"/>
      <c r="D565" s="5"/>
      <c r="E565" s="54"/>
      <c r="F565" s="54"/>
      <c r="G565" s="54"/>
      <c r="H565" s="3"/>
      <c r="I565" s="3"/>
      <c r="J565" s="5"/>
    </row>
    <row r="566" spans="2:10">
      <c r="B566" s="5"/>
      <c r="C566" s="5"/>
      <c r="D566" s="5"/>
      <c r="E566" s="54"/>
      <c r="F566" s="54"/>
      <c r="G566" s="54"/>
      <c r="H566" s="3"/>
      <c r="I566" s="3"/>
      <c r="J566" s="5"/>
    </row>
    <row r="567" spans="2:10">
      <c r="B567" s="5"/>
      <c r="C567" s="5"/>
      <c r="D567" s="5"/>
      <c r="E567" s="54"/>
      <c r="F567" s="54"/>
      <c r="G567" s="54"/>
      <c r="H567" s="3"/>
      <c r="I567" s="3"/>
      <c r="J567" s="5"/>
    </row>
    <row r="568" spans="2:10">
      <c r="B568" s="5"/>
      <c r="C568" s="5"/>
      <c r="D568" s="5"/>
      <c r="E568" s="54"/>
      <c r="F568" s="54"/>
      <c r="G568" s="54"/>
      <c r="H568" s="3"/>
      <c r="I568" s="3"/>
      <c r="J568" s="5"/>
    </row>
    <row r="569" spans="2:10">
      <c r="B569" s="5"/>
      <c r="C569" s="5"/>
      <c r="D569" s="5"/>
      <c r="E569" s="54"/>
      <c r="F569" s="54"/>
      <c r="G569" s="54"/>
      <c r="H569" s="3"/>
      <c r="I569" s="3"/>
      <c r="J569" s="5"/>
    </row>
    <row r="570" spans="2:10">
      <c r="B570" s="5"/>
      <c r="C570" s="5"/>
      <c r="D570" s="5"/>
      <c r="E570" s="54"/>
      <c r="F570" s="54"/>
      <c r="G570" s="54"/>
      <c r="H570" s="3"/>
      <c r="I570" s="3"/>
      <c r="J570" s="5"/>
    </row>
    <row r="571" spans="2:10">
      <c r="B571" s="5"/>
      <c r="C571" s="5"/>
      <c r="D571" s="5"/>
      <c r="E571" s="54"/>
      <c r="F571" s="54"/>
      <c r="G571" s="54"/>
      <c r="H571" s="3"/>
      <c r="I571" s="3"/>
      <c r="J571" s="5"/>
    </row>
    <row r="572" spans="2:10">
      <c r="B572" s="5"/>
      <c r="C572" s="5"/>
      <c r="D572" s="5"/>
      <c r="E572" s="54"/>
      <c r="F572" s="54"/>
      <c r="G572" s="54"/>
      <c r="H572" s="3"/>
      <c r="I572" s="3"/>
      <c r="J572" s="5"/>
    </row>
    <row r="573" spans="2:10">
      <c r="B573" s="5"/>
      <c r="C573" s="5"/>
      <c r="D573" s="5"/>
      <c r="E573" s="54"/>
      <c r="F573" s="54"/>
      <c r="G573" s="54"/>
      <c r="H573" s="3"/>
      <c r="I573" s="3"/>
      <c r="J573" s="5"/>
    </row>
    <row r="574" spans="2:10">
      <c r="B574" s="5"/>
      <c r="C574" s="5"/>
      <c r="D574" s="5"/>
      <c r="E574" s="54"/>
      <c r="F574" s="54"/>
      <c r="G574" s="54"/>
      <c r="H574" s="3"/>
      <c r="I574" s="3"/>
      <c r="J574" s="5"/>
    </row>
    <row r="575" spans="2:10">
      <c r="B575" s="5"/>
      <c r="C575" s="5"/>
      <c r="D575" s="5"/>
      <c r="E575" s="54"/>
      <c r="F575" s="54"/>
      <c r="G575" s="54"/>
      <c r="H575" s="3"/>
      <c r="I575" s="3"/>
      <c r="J575" s="5"/>
    </row>
    <row r="576" spans="2:10">
      <c r="B576" s="5"/>
      <c r="C576" s="5"/>
      <c r="D576" s="5"/>
      <c r="E576" s="54"/>
      <c r="F576" s="54"/>
      <c r="G576" s="54"/>
      <c r="H576" s="3"/>
      <c r="I576" s="3"/>
      <c r="J576" s="5"/>
    </row>
    <row r="577" spans="2:10">
      <c r="B577" s="5"/>
      <c r="C577" s="5"/>
      <c r="D577" s="5"/>
      <c r="E577" s="54"/>
      <c r="F577" s="54"/>
      <c r="G577" s="54"/>
      <c r="H577" s="3"/>
      <c r="I577" s="3"/>
      <c r="J577" s="5"/>
    </row>
    <row r="578" spans="2:10">
      <c r="B578" s="5"/>
      <c r="C578" s="5"/>
      <c r="D578" s="5"/>
      <c r="E578" s="54"/>
      <c r="F578" s="54"/>
      <c r="G578" s="54"/>
      <c r="H578" s="3"/>
      <c r="I578" s="3"/>
      <c r="J578" s="5"/>
    </row>
    <row r="579" spans="2:10">
      <c r="B579" s="5"/>
      <c r="C579" s="5"/>
      <c r="D579" s="5"/>
      <c r="E579" s="54"/>
      <c r="F579" s="54"/>
      <c r="G579" s="54"/>
      <c r="H579" s="3"/>
      <c r="I579" s="3"/>
      <c r="J579" s="5"/>
    </row>
    <row r="580" spans="2:10">
      <c r="B580" s="5"/>
      <c r="C580" s="5"/>
      <c r="D580" s="5"/>
      <c r="E580" s="54"/>
      <c r="F580" s="54"/>
      <c r="G580" s="54"/>
      <c r="H580" s="3"/>
      <c r="I580" s="3"/>
      <c r="J580" s="5"/>
    </row>
    <row r="581" spans="2:10">
      <c r="B581" s="5"/>
      <c r="C581" s="5"/>
      <c r="D581" s="5"/>
      <c r="E581" s="54"/>
      <c r="F581" s="54"/>
      <c r="G581" s="54"/>
      <c r="H581" s="3"/>
      <c r="I581" s="3"/>
      <c r="J581" s="5"/>
    </row>
    <row r="582" spans="2:10">
      <c r="B582" s="5"/>
      <c r="C582" s="5"/>
      <c r="D582" s="5"/>
      <c r="E582" s="54"/>
      <c r="F582" s="54"/>
      <c r="G582" s="54"/>
      <c r="H582" s="3"/>
      <c r="I582" s="3"/>
      <c r="J582" s="5"/>
    </row>
    <row r="583" spans="2:10">
      <c r="B583" s="5"/>
      <c r="C583" s="5"/>
      <c r="D583" s="5"/>
      <c r="E583" s="54"/>
      <c r="F583" s="54"/>
      <c r="G583" s="54"/>
      <c r="H583" s="3"/>
      <c r="I583" s="3"/>
      <c r="J583" s="5"/>
    </row>
    <row r="584" spans="2:10">
      <c r="B584" s="5"/>
      <c r="C584" s="5"/>
      <c r="D584" s="5"/>
      <c r="E584" s="54"/>
      <c r="F584" s="54"/>
      <c r="G584" s="54"/>
      <c r="H584" s="3"/>
      <c r="I584" s="3"/>
      <c r="J584" s="5"/>
    </row>
    <row r="585" spans="2:10">
      <c r="B585" s="5"/>
      <c r="C585" s="5"/>
      <c r="D585" s="5"/>
      <c r="E585" s="54"/>
      <c r="F585" s="54"/>
      <c r="G585" s="54"/>
      <c r="H585" s="3"/>
      <c r="I585" s="3"/>
      <c r="J585" s="5"/>
    </row>
    <row r="586" spans="2:10">
      <c r="B586" s="5"/>
      <c r="C586" s="5"/>
      <c r="D586" s="5"/>
      <c r="E586" s="54"/>
      <c r="F586" s="54"/>
      <c r="G586" s="54"/>
      <c r="H586" s="3"/>
      <c r="I586" s="3"/>
      <c r="J586" s="5"/>
    </row>
    <row r="587" spans="2:10">
      <c r="B587" s="5"/>
      <c r="C587" s="5"/>
      <c r="D587" s="5"/>
      <c r="E587" s="54"/>
      <c r="F587" s="54"/>
      <c r="G587" s="54"/>
      <c r="H587" s="3"/>
      <c r="I587" s="3"/>
      <c r="J587" s="5"/>
    </row>
    <row r="588" spans="2:10">
      <c r="B588" s="5"/>
      <c r="C588" s="5"/>
      <c r="D588" s="5"/>
      <c r="E588" s="54"/>
      <c r="F588" s="54"/>
      <c r="G588" s="54"/>
      <c r="H588" s="3"/>
      <c r="I588" s="3"/>
      <c r="J588" s="5"/>
    </row>
    <row r="589" spans="2:10">
      <c r="B589" s="5"/>
      <c r="C589" s="5"/>
      <c r="D589" s="5"/>
      <c r="E589" s="54"/>
      <c r="F589" s="54"/>
      <c r="G589" s="54"/>
      <c r="H589" s="3"/>
      <c r="I589" s="3"/>
      <c r="J589" s="5"/>
    </row>
    <row r="590" spans="2:10">
      <c r="B590" s="5"/>
      <c r="C590" s="5"/>
      <c r="D590" s="5"/>
      <c r="E590" s="54"/>
      <c r="F590" s="54"/>
      <c r="G590" s="54"/>
      <c r="H590" s="3"/>
      <c r="I590" s="3"/>
      <c r="J590" s="5"/>
    </row>
    <row r="591" spans="2:10">
      <c r="B591" s="5"/>
      <c r="C591" s="5"/>
      <c r="D591" s="5"/>
      <c r="E591" s="54"/>
      <c r="F591" s="54"/>
      <c r="G591" s="54"/>
      <c r="H591" s="3"/>
      <c r="I591" s="3"/>
      <c r="J591" s="5"/>
    </row>
    <row r="592" spans="2:10">
      <c r="B592" s="5"/>
      <c r="C592" s="5"/>
      <c r="D592" s="5"/>
      <c r="E592" s="54"/>
      <c r="F592" s="54"/>
      <c r="G592" s="54"/>
      <c r="H592" s="3"/>
      <c r="I592" s="3"/>
      <c r="J592" s="5"/>
    </row>
    <row r="593" spans="2:10">
      <c r="B593" s="5"/>
      <c r="C593" s="5"/>
      <c r="D593" s="5"/>
      <c r="E593" s="54"/>
      <c r="F593" s="54"/>
      <c r="G593" s="54"/>
      <c r="H593" s="3"/>
      <c r="I593" s="3"/>
      <c r="J593" s="5"/>
    </row>
    <row r="594" spans="2:10">
      <c r="B594" s="5"/>
      <c r="C594" s="5"/>
      <c r="D594" s="5"/>
      <c r="E594" s="54"/>
      <c r="F594" s="54"/>
      <c r="G594" s="54"/>
      <c r="H594" s="3"/>
      <c r="I594" s="3"/>
      <c r="J594" s="5"/>
    </row>
    <row r="595" spans="2:10">
      <c r="B595" s="5"/>
      <c r="C595" s="5"/>
      <c r="D595" s="5"/>
      <c r="E595" s="54"/>
      <c r="F595" s="54"/>
      <c r="G595" s="54"/>
      <c r="H595" s="3"/>
      <c r="I595" s="3"/>
      <c r="J595" s="5"/>
    </row>
    <row r="596" spans="2:10">
      <c r="B596" s="5"/>
      <c r="C596" s="5"/>
      <c r="D596" s="5"/>
      <c r="E596" s="54"/>
      <c r="F596" s="54"/>
      <c r="G596" s="54"/>
      <c r="H596" s="3"/>
      <c r="I596" s="3"/>
      <c r="J596" s="5"/>
    </row>
    <row r="597" spans="2:10">
      <c r="B597" s="5"/>
      <c r="C597" s="5"/>
      <c r="D597" s="5"/>
      <c r="E597" s="54"/>
      <c r="F597" s="54"/>
      <c r="G597" s="54"/>
      <c r="H597" s="3"/>
      <c r="I597" s="3"/>
      <c r="J597" s="5"/>
    </row>
    <row r="598" spans="2:10">
      <c r="B598" s="5"/>
      <c r="C598" s="5"/>
      <c r="D598" s="5"/>
      <c r="E598" s="54"/>
      <c r="F598" s="54"/>
      <c r="G598" s="54"/>
      <c r="H598" s="3"/>
      <c r="I598" s="3"/>
      <c r="J598" s="5"/>
    </row>
    <row r="599" spans="2:10">
      <c r="B599" s="5"/>
      <c r="C599" s="5"/>
      <c r="D599" s="5"/>
      <c r="E599" s="54"/>
      <c r="F599" s="54"/>
      <c r="G599" s="54"/>
      <c r="H599" s="3"/>
      <c r="I599" s="3"/>
      <c r="J599" s="5"/>
    </row>
    <row r="600" spans="2:10">
      <c r="B600" s="5"/>
      <c r="C600" s="5"/>
      <c r="D600" s="5"/>
      <c r="E600" s="54"/>
      <c r="F600" s="54"/>
      <c r="G600" s="54"/>
      <c r="H600" s="3"/>
      <c r="I600" s="3"/>
      <c r="J600" s="5"/>
    </row>
    <row r="601" spans="2:10">
      <c r="B601" s="5"/>
      <c r="C601" s="5"/>
      <c r="D601" s="5"/>
      <c r="E601" s="54"/>
      <c r="F601" s="54"/>
      <c r="G601" s="54"/>
      <c r="H601" s="3"/>
      <c r="I601" s="3"/>
      <c r="J601" s="5"/>
    </row>
    <row r="602" spans="2:10">
      <c r="B602" s="5"/>
      <c r="C602" s="5"/>
      <c r="D602" s="5"/>
      <c r="E602" s="54"/>
      <c r="F602" s="54"/>
      <c r="G602" s="54"/>
      <c r="H602" s="3"/>
      <c r="I602" s="3"/>
      <c r="J602" s="5"/>
    </row>
    <row r="603" spans="2:10">
      <c r="B603" s="5"/>
      <c r="C603" s="5"/>
      <c r="D603" s="5"/>
      <c r="E603" s="54"/>
      <c r="F603" s="54"/>
      <c r="G603" s="54"/>
      <c r="H603" s="3"/>
      <c r="I603" s="3"/>
      <c r="J603" s="5"/>
    </row>
    <row r="604" spans="2:10">
      <c r="B604" s="5"/>
      <c r="C604" s="5"/>
      <c r="D604" s="5"/>
      <c r="E604" s="54"/>
      <c r="F604" s="54"/>
      <c r="G604" s="54"/>
      <c r="H604" s="3"/>
      <c r="I604" s="3"/>
      <c r="J604" s="5"/>
    </row>
    <row r="605" spans="2:10">
      <c r="B605" s="5"/>
      <c r="C605" s="5"/>
      <c r="D605" s="5"/>
      <c r="E605" s="54"/>
      <c r="F605" s="54"/>
      <c r="G605" s="54"/>
      <c r="H605" s="3"/>
      <c r="I605" s="3"/>
      <c r="J605" s="5"/>
    </row>
    <row r="606" spans="2:10">
      <c r="B606" s="5"/>
      <c r="C606" s="5"/>
      <c r="D606" s="5"/>
      <c r="E606" s="54"/>
      <c r="F606" s="54"/>
      <c r="G606" s="54"/>
      <c r="H606" s="3"/>
      <c r="I606" s="3"/>
      <c r="J606" s="5"/>
    </row>
    <row r="607" spans="2:10">
      <c r="B607" s="5"/>
      <c r="C607" s="5"/>
      <c r="D607" s="5"/>
      <c r="E607" s="54"/>
      <c r="F607" s="54"/>
      <c r="G607" s="54"/>
      <c r="H607" s="3"/>
      <c r="I607" s="3"/>
      <c r="J607" s="5"/>
    </row>
    <row r="608" spans="2:10">
      <c r="B608" s="5"/>
      <c r="C608" s="5"/>
      <c r="D608" s="5"/>
      <c r="E608" s="54"/>
      <c r="F608" s="54"/>
      <c r="G608" s="54"/>
      <c r="H608" s="3"/>
      <c r="I608" s="3"/>
      <c r="J608" s="5"/>
    </row>
    <row r="609" spans="2:10">
      <c r="B609" s="5"/>
      <c r="C609" s="5"/>
      <c r="D609" s="5"/>
      <c r="E609" s="54"/>
      <c r="F609" s="54"/>
      <c r="G609" s="54"/>
      <c r="H609" s="3"/>
      <c r="I609" s="3"/>
      <c r="J609" s="5"/>
    </row>
    <row r="610" spans="2:10">
      <c r="B610" s="5"/>
      <c r="C610" s="5"/>
      <c r="D610" s="5"/>
      <c r="E610" s="54"/>
      <c r="F610" s="54"/>
      <c r="G610" s="54"/>
      <c r="H610" s="3"/>
      <c r="I610" s="3"/>
      <c r="J610" s="5"/>
    </row>
    <row r="611" spans="2:10">
      <c r="B611" s="5"/>
      <c r="C611" s="5"/>
      <c r="D611" s="5"/>
      <c r="E611" s="54"/>
      <c r="F611" s="54"/>
      <c r="G611" s="54"/>
      <c r="H611" s="3"/>
      <c r="I611" s="3"/>
      <c r="J611" s="5"/>
    </row>
    <row r="612" spans="2:10">
      <c r="B612" s="5"/>
      <c r="C612" s="5"/>
      <c r="D612" s="5"/>
      <c r="E612" s="54"/>
      <c r="F612" s="54"/>
      <c r="G612" s="54"/>
      <c r="H612" s="3"/>
      <c r="I612" s="3"/>
      <c r="J612" s="5"/>
    </row>
    <row r="613" spans="2:10">
      <c r="B613" s="5"/>
      <c r="C613" s="5"/>
      <c r="D613" s="5"/>
      <c r="E613" s="54"/>
      <c r="F613" s="54"/>
      <c r="G613" s="54"/>
      <c r="H613" s="3"/>
      <c r="I613" s="3"/>
      <c r="J613" s="5"/>
    </row>
    <row r="614" spans="2:10">
      <c r="B614" s="5"/>
      <c r="C614" s="5"/>
      <c r="D614" s="5"/>
      <c r="E614" s="54"/>
      <c r="F614" s="54"/>
      <c r="G614" s="54"/>
      <c r="H614" s="3"/>
      <c r="I614" s="3"/>
      <c r="J614" s="5"/>
    </row>
    <row r="615" spans="2:10">
      <c r="B615" s="5"/>
      <c r="C615" s="5"/>
      <c r="D615" s="5"/>
      <c r="E615" s="54"/>
      <c r="F615" s="54"/>
      <c r="G615" s="54"/>
      <c r="H615" s="3"/>
      <c r="I615" s="3"/>
      <c r="J615" s="5"/>
    </row>
    <row r="616" spans="2:10">
      <c r="B616" s="5"/>
      <c r="C616" s="5"/>
      <c r="D616" s="5"/>
      <c r="E616" s="54"/>
      <c r="F616" s="54"/>
      <c r="G616" s="54"/>
      <c r="H616" s="3"/>
      <c r="I616" s="3"/>
      <c r="J616" s="5"/>
    </row>
    <row r="617" spans="2:10">
      <c r="B617" s="5"/>
      <c r="C617" s="5"/>
      <c r="D617" s="5"/>
      <c r="E617" s="54"/>
      <c r="F617" s="54"/>
      <c r="G617" s="54"/>
      <c r="H617" s="3"/>
      <c r="I617" s="3"/>
      <c r="J617" s="5"/>
    </row>
    <row r="618" spans="2:10">
      <c r="B618" s="5"/>
      <c r="C618" s="5"/>
      <c r="D618" s="5"/>
      <c r="E618" s="54"/>
      <c r="F618" s="54"/>
      <c r="G618" s="54"/>
      <c r="H618" s="3"/>
      <c r="I618" s="3"/>
      <c r="J618" s="5"/>
    </row>
    <row r="619" spans="2:10">
      <c r="B619" s="5"/>
      <c r="C619" s="5"/>
      <c r="D619" s="5"/>
      <c r="E619" s="54"/>
      <c r="F619" s="54"/>
      <c r="G619" s="54"/>
      <c r="H619" s="3"/>
      <c r="I619" s="3"/>
      <c r="J619" s="5"/>
    </row>
    <row r="620" spans="2:10">
      <c r="B620" s="5"/>
      <c r="C620" s="5"/>
      <c r="D620" s="5"/>
      <c r="E620" s="54"/>
      <c r="F620" s="54"/>
      <c r="G620" s="54"/>
      <c r="H620" s="3"/>
      <c r="I620" s="3"/>
      <c r="J620" s="5"/>
    </row>
    <row r="621" spans="2:10">
      <c r="B621" s="5"/>
      <c r="C621" s="5"/>
      <c r="D621" s="5"/>
      <c r="E621" s="54"/>
      <c r="F621" s="54"/>
      <c r="G621" s="54"/>
      <c r="H621" s="3"/>
      <c r="I621" s="3"/>
      <c r="J621" s="5"/>
    </row>
    <row r="622" spans="2:10">
      <c r="B622" s="5"/>
      <c r="C622" s="5"/>
      <c r="D622" s="5"/>
      <c r="E622" s="54"/>
      <c r="F622" s="54"/>
      <c r="G622" s="54"/>
      <c r="H622" s="3"/>
      <c r="I622" s="3"/>
      <c r="J622" s="5"/>
    </row>
    <row r="623" spans="2:10">
      <c r="B623" s="5"/>
      <c r="C623" s="5"/>
      <c r="D623" s="5"/>
      <c r="E623" s="54"/>
      <c r="F623" s="54"/>
      <c r="G623" s="54"/>
      <c r="H623" s="3"/>
      <c r="I623" s="3"/>
      <c r="J623" s="5"/>
    </row>
    <row r="624" spans="2:10">
      <c r="B624" s="5"/>
      <c r="C624" s="5"/>
      <c r="D624" s="5"/>
      <c r="E624" s="54"/>
      <c r="F624" s="54"/>
      <c r="G624" s="54"/>
      <c r="H624" s="3"/>
      <c r="I624" s="3"/>
      <c r="J624" s="5"/>
    </row>
    <row r="625" spans="2:10">
      <c r="B625" s="5"/>
      <c r="C625" s="5"/>
      <c r="D625" s="5"/>
      <c r="E625" s="54"/>
      <c r="F625" s="54"/>
      <c r="G625" s="54"/>
      <c r="H625" s="3"/>
      <c r="I625" s="3"/>
      <c r="J625" s="5"/>
    </row>
    <row r="626" spans="2:10">
      <c r="B626" s="5"/>
      <c r="C626" s="5"/>
      <c r="D626" s="5"/>
      <c r="E626" s="54"/>
      <c r="F626" s="54"/>
      <c r="G626" s="54"/>
      <c r="H626" s="3"/>
      <c r="I626" s="3"/>
      <c r="J626" s="5"/>
    </row>
    <row r="627" spans="2:10">
      <c r="B627" s="5"/>
      <c r="C627" s="5"/>
      <c r="D627" s="5"/>
      <c r="E627" s="54"/>
      <c r="F627" s="54"/>
      <c r="G627" s="54"/>
      <c r="H627" s="3"/>
      <c r="I627" s="3"/>
      <c r="J627" s="5"/>
    </row>
    <row r="628" spans="2:10">
      <c r="B628" s="5"/>
      <c r="C628" s="5"/>
      <c r="D628" s="5"/>
      <c r="E628" s="54"/>
      <c r="F628" s="54"/>
      <c r="G628" s="54"/>
      <c r="H628" s="3"/>
      <c r="I628" s="3"/>
      <c r="J628" s="5"/>
    </row>
    <row r="629" spans="2:10">
      <c r="B629" s="5"/>
      <c r="C629" s="5"/>
      <c r="D629" s="5"/>
      <c r="E629" s="54"/>
      <c r="F629" s="54"/>
      <c r="G629" s="54"/>
      <c r="H629" s="3"/>
      <c r="I629" s="3"/>
      <c r="J629" s="5"/>
    </row>
    <row r="630" spans="2:10">
      <c r="B630" s="5"/>
      <c r="C630" s="5"/>
      <c r="D630" s="5"/>
      <c r="E630" s="54"/>
      <c r="F630" s="54"/>
      <c r="G630" s="54"/>
      <c r="H630" s="3"/>
      <c r="I630" s="3"/>
      <c r="J630" s="5"/>
    </row>
    <row r="631" spans="2:10">
      <c r="B631" s="5"/>
      <c r="C631" s="5"/>
      <c r="D631" s="5"/>
      <c r="E631" s="54"/>
      <c r="F631" s="54"/>
      <c r="G631" s="54"/>
      <c r="H631" s="3"/>
      <c r="I631" s="3"/>
      <c r="J631" s="5"/>
    </row>
    <row r="632" spans="2:10">
      <c r="B632" s="5"/>
      <c r="C632" s="5"/>
      <c r="D632" s="5"/>
      <c r="E632" s="54"/>
      <c r="F632" s="54"/>
      <c r="G632" s="54"/>
      <c r="H632" s="3"/>
      <c r="I632" s="3"/>
      <c r="J632" s="5"/>
    </row>
    <row r="633" spans="2:10">
      <c r="B633" s="5"/>
      <c r="C633" s="5"/>
      <c r="D633" s="5"/>
      <c r="E633" s="54"/>
      <c r="F633" s="54"/>
      <c r="G633" s="54"/>
      <c r="H633" s="3"/>
      <c r="I633" s="3"/>
      <c r="J633" s="5"/>
    </row>
    <row r="634" spans="2:10">
      <c r="B634" s="5"/>
      <c r="C634" s="5"/>
      <c r="D634" s="5"/>
      <c r="E634" s="54"/>
      <c r="F634" s="54"/>
      <c r="G634" s="54"/>
      <c r="H634" s="3"/>
      <c r="I634" s="3"/>
      <c r="J634" s="5"/>
    </row>
    <row r="635" spans="2:10">
      <c r="B635" s="5"/>
      <c r="C635" s="5"/>
      <c r="D635" s="5"/>
      <c r="E635" s="54"/>
      <c r="F635" s="54"/>
      <c r="G635" s="54"/>
      <c r="H635" s="3"/>
      <c r="I635" s="3"/>
      <c r="J635" s="5"/>
    </row>
    <row r="636" spans="2:10">
      <c r="B636" s="5"/>
      <c r="C636" s="5"/>
      <c r="D636" s="5"/>
      <c r="E636" s="54"/>
      <c r="F636" s="54"/>
      <c r="G636" s="54"/>
      <c r="H636" s="3"/>
      <c r="I636" s="3"/>
      <c r="J636" s="5"/>
    </row>
    <row r="637" spans="2:10">
      <c r="B637" s="5"/>
      <c r="C637" s="5"/>
      <c r="D637" s="5"/>
      <c r="E637" s="54"/>
      <c r="F637" s="54"/>
      <c r="G637" s="54"/>
      <c r="H637" s="3"/>
      <c r="I637" s="3"/>
      <c r="J637" s="5"/>
    </row>
    <row r="638" spans="2:10">
      <c r="B638" s="5"/>
      <c r="C638" s="5"/>
      <c r="D638" s="5"/>
      <c r="E638" s="54"/>
      <c r="F638" s="54"/>
      <c r="G638" s="54"/>
      <c r="H638" s="3"/>
      <c r="I638" s="3"/>
      <c r="J638" s="5"/>
    </row>
    <row r="639" spans="2:10">
      <c r="B639" s="5"/>
      <c r="C639" s="5"/>
      <c r="D639" s="5"/>
      <c r="E639" s="54"/>
      <c r="F639" s="54"/>
      <c r="G639" s="54"/>
      <c r="H639" s="3"/>
      <c r="I639" s="3"/>
      <c r="J639" s="5"/>
    </row>
    <row r="640" spans="2:10">
      <c r="B640" s="5"/>
      <c r="C640" s="5"/>
      <c r="D640" s="5"/>
      <c r="E640" s="54"/>
      <c r="F640" s="54"/>
      <c r="G640" s="54"/>
      <c r="H640" s="3"/>
      <c r="I640" s="3"/>
      <c r="J640" s="5"/>
    </row>
    <row r="641" spans="2:10">
      <c r="B641" s="5"/>
      <c r="C641" s="5"/>
      <c r="D641" s="5"/>
      <c r="E641" s="54"/>
      <c r="F641" s="54"/>
      <c r="G641" s="54"/>
      <c r="H641" s="3"/>
      <c r="I641" s="3"/>
      <c r="J641" s="5"/>
    </row>
    <row r="642" spans="2:10">
      <c r="B642" s="5"/>
      <c r="C642" s="5"/>
      <c r="D642" s="5"/>
      <c r="E642" s="54"/>
      <c r="F642" s="54"/>
      <c r="G642" s="54"/>
      <c r="H642" s="3"/>
      <c r="I642" s="3"/>
      <c r="J642" s="5"/>
    </row>
    <row r="643" spans="2:10">
      <c r="B643" s="5"/>
      <c r="C643" s="5"/>
      <c r="D643" s="5"/>
      <c r="E643" s="54"/>
      <c r="F643" s="54"/>
      <c r="G643" s="54"/>
      <c r="H643" s="3"/>
      <c r="I643" s="3"/>
      <c r="J643" s="5"/>
    </row>
    <row r="644" spans="2:10">
      <c r="B644" s="5"/>
      <c r="C644" s="5"/>
      <c r="D644" s="5"/>
      <c r="E644" s="54"/>
      <c r="F644" s="54"/>
      <c r="G644" s="54"/>
      <c r="H644" s="3"/>
      <c r="I644" s="3"/>
      <c r="J644" s="5"/>
    </row>
    <row r="645" spans="2:10">
      <c r="B645" s="5"/>
      <c r="C645" s="5"/>
      <c r="D645" s="5"/>
      <c r="E645" s="54"/>
      <c r="F645" s="54"/>
      <c r="G645" s="54"/>
      <c r="H645" s="3"/>
      <c r="I645" s="3"/>
      <c r="J645" s="5"/>
    </row>
    <row r="646" spans="2:10">
      <c r="B646" s="5"/>
      <c r="C646" s="5"/>
      <c r="D646" s="5"/>
      <c r="E646" s="54"/>
      <c r="F646" s="54"/>
      <c r="G646" s="54"/>
      <c r="H646" s="3"/>
      <c r="I646" s="3"/>
      <c r="J646" s="5"/>
    </row>
    <row r="647" spans="2:10">
      <c r="B647" s="5"/>
      <c r="C647" s="5"/>
      <c r="D647" s="5"/>
      <c r="E647" s="54"/>
      <c r="F647" s="54"/>
      <c r="G647" s="54"/>
      <c r="H647" s="3"/>
      <c r="I647" s="3"/>
      <c r="J647" s="5"/>
    </row>
    <row r="648" spans="2:10">
      <c r="B648" s="5"/>
      <c r="C648" s="5"/>
      <c r="D648" s="5"/>
      <c r="E648" s="54"/>
      <c r="F648" s="54"/>
      <c r="G648" s="54"/>
      <c r="H648" s="3"/>
      <c r="I648" s="3"/>
      <c r="J648" s="5"/>
    </row>
    <row r="649" spans="2:10">
      <c r="B649" s="5"/>
      <c r="C649" s="5"/>
      <c r="D649" s="5"/>
      <c r="E649" s="54"/>
      <c r="F649" s="54"/>
      <c r="G649" s="54"/>
      <c r="H649" s="3"/>
      <c r="I649" s="3"/>
      <c r="J649" s="5"/>
    </row>
    <row r="650" spans="2:10">
      <c r="B650" s="5"/>
      <c r="C650" s="5"/>
      <c r="D650" s="5"/>
      <c r="E650" s="54"/>
      <c r="F650" s="54"/>
      <c r="G650" s="54"/>
      <c r="H650" s="3"/>
      <c r="I650" s="3"/>
      <c r="J650" s="5"/>
    </row>
    <row r="651" spans="2:10">
      <c r="B651" s="5"/>
      <c r="C651" s="5"/>
      <c r="D651" s="5"/>
      <c r="E651" s="54"/>
      <c r="F651" s="54"/>
      <c r="G651" s="54"/>
      <c r="H651" s="3"/>
      <c r="I651" s="3"/>
      <c r="J651" s="5"/>
    </row>
    <row r="652" spans="2:10">
      <c r="B652" s="5"/>
      <c r="C652" s="5"/>
      <c r="D652" s="5"/>
      <c r="E652" s="54"/>
      <c r="F652" s="54"/>
      <c r="G652" s="54"/>
      <c r="H652" s="3"/>
      <c r="I652" s="3"/>
      <c r="J652" s="5"/>
    </row>
    <row r="653" spans="2:10">
      <c r="B653" s="5"/>
      <c r="C653" s="5"/>
      <c r="D653" s="5"/>
      <c r="E653" s="54"/>
      <c r="F653" s="54"/>
      <c r="G653" s="54"/>
      <c r="H653" s="3"/>
      <c r="I653" s="3"/>
      <c r="J653" s="5"/>
    </row>
    <row r="654" spans="2:10">
      <c r="B654" s="5"/>
      <c r="C654" s="5"/>
      <c r="D654" s="5"/>
      <c r="E654" s="54"/>
      <c r="F654" s="54"/>
      <c r="G654" s="54"/>
      <c r="H654" s="3"/>
      <c r="I654" s="3"/>
      <c r="J654" s="5"/>
    </row>
    <row r="655" spans="2:10">
      <c r="B655" s="5"/>
      <c r="C655" s="5"/>
      <c r="D655" s="5"/>
      <c r="E655" s="54"/>
      <c r="F655" s="54"/>
      <c r="G655" s="54"/>
      <c r="H655" s="3"/>
      <c r="I655" s="3"/>
      <c r="J655" s="5"/>
    </row>
    <row r="656" spans="2:10">
      <c r="B656" s="5"/>
      <c r="C656" s="5"/>
      <c r="D656" s="5"/>
      <c r="E656" s="54"/>
      <c r="F656" s="54"/>
      <c r="G656" s="54"/>
      <c r="H656" s="3"/>
      <c r="I656" s="3"/>
      <c r="J656" s="5"/>
    </row>
    <row r="657" spans="2:10">
      <c r="B657" s="5"/>
      <c r="C657" s="5"/>
      <c r="D657" s="5"/>
      <c r="E657" s="54"/>
      <c r="F657" s="54"/>
      <c r="G657" s="54"/>
      <c r="H657" s="3"/>
      <c r="I657" s="3"/>
      <c r="J657" s="5"/>
    </row>
    <row r="658" spans="2:10">
      <c r="B658" s="5"/>
      <c r="C658" s="5"/>
      <c r="D658" s="5"/>
      <c r="E658" s="54"/>
      <c r="F658" s="54"/>
      <c r="G658" s="54"/>
      <c r="H658" s="3"/>
      <c r="I658" s="3"/>
      <c r="J658" s="5"/>
    </row>
    <row r="659" spans="2:10">
      <c r="B659" s="5"/>
      <c r="C659" s="5"/>
      <c r="D659" s="5"/>
      <c r="E659" s="54"/>
      <c r="F659" s="54"/>
      <c r="G659" s="54"/>
      <c r="H659" s="3"/>
      <c r="I659" s="3"/>
      <c r="J659" s="5"/>
    </row>
    <row r="660" spans="2:10">
      <c r="B660" s="5"/>
      <c r="C660" s="5"/>
      <c r="D660" s="5"/>
      <c r="E660" s="54"/>
      <c r="F660" s="54"/>
      <c r="G660" s="54"/>
      <c r="H660" s="3"/>
      <c r="I660" s="3"/>
      <c r="J660" s="5"/>
    </row>
    <row r="661" spans="2:10">
      <c r="B661" s="5"/>
      <c r="C661" s="5"/>
      <c r="D661" s="5"/>
      <c r="E661" s="54"/>
      <c r="F661" s="54"/>
      <c r="G661" s="54"/>
      <c r="H661" s="3"/>
      <c r="I661" s="3"/>
      <c r="J661" s="5"/>
    </row>
    <row r="662" spans="2:10">
      <c r="B662" s="5"/>
      <c r="C662" s="5"/>
      <c r="D662" s="5"/>
      <c r="E662" s="54"/>
      <c r="F662" s="54"/>
      <c r="G662" s="54"/>
      <c r="H662" s="3"/>
      <c r="I662" s="3"/>
      <c r="J662" s="5"/>
    </row>
    <row r="663" spans="2:10">
      <c r="B663" s="5"/>
      <c r="C663" s="5"/>
      <c r="D663" s="5"/>
      <c r="E663" s="54"/>
      <c r="F663" s="54"/>
      <c r="G663" s="54"/>
      <c r="H663" s="3"/>
      <c r="I663" s="3"/>
      <c r="J663" s="5"/>
    </row>
    <row r="664" spans="2:10">
      <c r="B664" s="5"/>
      <c r="C664" s="5"/>
      <c r="D664" s="5"/>
      <c r="E664" s="54"/>
      <c r="F664" s="54"/>
      <c r="G664" s="54"/>
      <c r="H664" s="3"/>
      <c r="I664" s="3"/>
      <c r="J664" s="5"/>
    </row>
    <row r="665" spans="2:10">
      <c r="B665" s="5"/>
      <c r="C665" s="5"/>
      <c r="D665" s="5"/>
      <c r="E665" s="54"/>
      <c r="F665" s="54"/>
      <c r="G665" s="54"/>
      <c r="H665" s="3"/>
      <c r="I665" s="3"/>
      <c r="J665" s="5"/>
    </row>
    <row r="666" spans="2:10">
      <c r="B666" s="5"/>
      <c r="C666" s="5"/>
      <c r="D666" s="5"/>
      <c r="E666" s="54"/>
      <c r="F666" s="54"/>
      <c r="G666" s="54"/>
      <c r="H666" s="3"/>
      <c r="I666" s="3"/>
      <c r="J666" s="5"/>
    </row>
    <row r="667" spans="2:10">
      <c r="B667" s="5"/>
      <c r="C667" s="5"/>
      <c r="D667" s="5"/>
      <c r="E667" s="54"/>
      <c r="F667" s="54"/>
      <c r="G667" s="54"/>
      <c r="H667" s="3"/>
      <c r="I667" s="3"/>
      <c r="J667" s="5"/>
    </row>
    <row r="668" spans="2:10">
      <c r="B668" s="5"/>
      <c r="C668" s="5"/>
      <c r="D668" s="5"/>
      <c r="E668" s="54"/>
      <c r="F668" s="54"/>
      <c r="G668" s="54"/>
      <c r="H668" s="3"/>
      <c r="I668" s="3"/>
      <c r="J668" s="5"/>
    </row>
    <row r="669" spans="2:10">
      <c r="B669" s="5"/>
      <c r="C669" s="5"/>
      <c r="D669" s="5"/>
      <c r="E669" s="54"/>
      <c r="F669" s="54"/>
      <c r="G669" s="54"/>
      <c r="H669" s="3"/>
      <c r="I669" s="3"/>
      <c r="J669" s="5"/>
    </row>
    <row r="670" spans="2:10">
      <c r="B670" s="5"/>
      <c r="C670" s="5"/>
      <c r="D670" s="5"/>
      <c r="E670" s="54"/>
      <c r="F670" s="54"/>
      <c r="G670" s="54"/>
      <c r="H670" s="3"/>
      <c r="I670" s="3"/>
      <c r="J670" s="5"/>
    </row>
    <row r="671" spans="2:10">
      <c r="B671" s="5"/>
      <c r="C671" s="5"/>
      <c r="D671" s="5"/>
      <c r="E671" s="54"/>
      <c r="F671" s="54"/>
      <c r="G671" s="54"/>
      <c r="H671" s="3"/>
      <c r="I671" s="3"/>
      <c r="J671" s="5"/>
    </row>
    <row r="672" spans="2:10">
      <c r="B672" s="5"/>
      <c r="C672" s="5"/>
      <c r="D672" s="5"/>
      <c r="E672" s="54"/>
      <c r="F672" s="54"/>
      <c r="G672" s="54"/>
      <c r="H672" s="3"/>
      <c r="I672" s="3"/>
      <c r="J672" s="5"/>
    </row>
    <row r="673" spans="2:10">
      <c r="B673" s="5"/>
      <c r="C673" s="5"/>
      <c r="D673" s="5"/>
      <c r="E673" s="54"/>
      <c r="F673" s="54"/>
      <c r="G673" s="54"/>
      <c r="H673" s="3"/>
      <c r="I673" s="3"/>
      <c r="J673" s="5"/>
    </row>
    <row r="674" spans="2:10">
      <c r="B674" s="5"/>
      <c r="C674" s="5"/>
      <c r="D674" s="5"/>
      <c r="E674" s="54"/>
      <c r="F674" s="54"/>
      <c r="G674" s="54"/>
      <c r="H674" s="3"/>
      <c r="I674" s="3"/>
      <c r="J674" s="5"/>
    </row>
    <row r="675" spans="2:10">
      <c r="B675" s="5"/>
      <c r="C675" s="5"/>
      <c r="D675" s="5"/>
      <c r="E675" s="54"/>
      <c r="F675" s="54"/>
      <c r="G675" s="54"/>
      <c r="H675" s="3"/>
      <c r="I675" s="3"/>
      <c r="J675" s="5"/>
    </row>
    <row r="676" spans="2:10">
      <c r="B676" s="5"/>
      <c r="C676" s="5"/>
      <c r="D676" s="5"/>
      <c r="E676" s="54"/>
      <c r="F676" s="54"/>
      <c r="G676" s="54"/>
      <c r="H676" s="3"/>
      <c r="I676" s="3"/>
      <c r="J676" s="5"/>
    </row>
    <row r="677" spans="2:10">
      <c r="B677" s="5"/>
      <c r="C677" s="5"/>
      <c r="D677" s="5"/>
      <c r="E677" s="54"/>
      <c r="F677" s="54"/>
      <c r="G677" s="54"/>
      <c r="H677" s="3"/>
      <c r="I677" s="3"/>
      <c r="J677" s="5"/>
    </row>
    <row r="678" spans="2:10">
      <c r="B678" s="5"/>
      <c r="C678" s="5"/>
      <c r="D678" s="5"/>
      <c r="E678" s="54"/>
      <c r="F678" s="54"/>
      <c r="G678" s="54"/>
      <c r="H678" s="3"/>
      <c r="I678" s="3"/>
      <c r="J678" s="5"/>
    </row>
    <row r="679" spans="2:10">
      <c r="B679" s="5"/>
      <c r="C679" s="5"/>
      <c r="D679" s="5"/>
      <c r="E679" s="54"/>
      <c r="F679" s="54"/>
      <c r="G679" s="54"/>
      <c r="H679" s="3"/>
      <c r="I679" s="3"/>
      <c r="J679" s="5"/>
    </row>
    <row r="680" spans="2:10">
      <c r="B680" s="5"/>
      <c r="C680" s="5"/>
      <c r="D680" s="5"/>
      <c r="E680" s="54"/>
      <c r="F680" s="54"/>
      <c r="G680" s="54"/>
      <c r="H680" s="3"/>
      <c r="I680" s="3"/>
      <c r="J680" s="5"/>
    </row>
    <row r="681" spans="2:10">
      <c r="B681" s="5"/>
      <c r="C681" s="5"/>
      <c r="D681" s="5"/>
      <c r="E681" s="54"/>
      <c r="F681" s="54"/>
      <c r="G681" s="54"/>
      <c r="H681" s="3"/>
      <c r="I681" s="3"/>
      <c r="J681" s="5"/>
    </row>
    <row r="682" spans="2:10">
      <c r="B682" s="5"/>
      <c r="C682" s="5"/>
      <c r="D682" s="5"/>
      <c r="E682" s="54"/>
      <c r="F682" s="54"/>
      <c r="G682" s="54"/>
      <c r="H682" s="3"/>
      <c r="I682" s="3"/>
      <c r="J682" s="5"/>
    </row>
    <row r="683" spans="2:10">
      <c r="B683" s="5"/>
      <c r="C683" s="5"/>
      <c r="D683" s="5"/>
      <c r="E683" s="54"/>
      <c r="F683" s="54"/>
      <c r="G683" s="54"/>
      <c r="H683" s="3"/>
      <c r="I683" s="3"/>
      <c r="J683" s="5"/>
    </row>
    <row r="684" spans="2:10">
      <c r="B684" s="5"/>
      <c r="C684" s="5"/>
      <c r="D684" s="5"/>
      <c r="E684" s="54"/>
      <c r="F684" s="54"/>
      <c r="G684" s="54"/>
      <c r="H684" s="3"/>
      <c r="I684" s="3"/>
      <c r="J684" s="5"/>
    </row>
    <row r="685" spans="2:10">
      <c r="B685" s="5"/>
      <c r="C685" s="5"/>
      <c r="D685" s="5"/>
      <c r="E685" s="54"/>
      <c r="F685" s="54"/>
      <c r="G685" s="54"/>
      <c r="H685" s="3"/>
      <c r="I685" s="3"/>
      <c r="J685" s="5"/>
    </row>
    <row r="686" spans="2:10">
      <c r="B686" s="5"/>
      <c r="C686" s="5"/>
      <c r="D686" s="5"/>
      <c r="E686" s="54"/>
      <c r="F686" s="54"/>
      <c r="G686" s="54"/>
      <c r="H686" s="3"/>
      <c r="I686" s="3"/>
      <c r="J686" s="5"/>
    </row>
    <row r="687" spans="2:10">
      <c r="B687" s="5"/>
      <c r="C687" s="5"/>
      <c r="D687" s="5"/>
      <c r="E687" s="54"/>
      <c r="F687" s="54"/>
      <c r="G687" s="54"/>
      <c r="H687" s="3"/>
      <c r="I687" s="3"/>
      <c r="J687" s="5"/>
    </row>
    <row r="688" spans="2:10">
      <c r="B688" s="5"/>
      <c r="C688" s="5"/>
      <c r="D688" s="5"/>
      <c r="E688" s="54"/>
      <c r="F688" s="54"/>
      <c r="G688" s="54"/>
      <c r="H688" s="3"/>
      <c r="I688" s="3"/>
      <c r="J688" s="5"/>
    </row>
    <row r="689" spans="2:10">
      <c r="B689" s="5"/>
      <c r="C689" s="5"/>
      <c r="D689" s="5"/>
      <c r="E689" s="54"/>
      <c r="F689" s="54"/>
      <c r="G689" s="54"/>
      <c r="H689" s="3"/>
      <c r="I689" s="3"/>
      <c r="J689" s="5"/>
    </row>
    <row r="690" spans="2:10">
      <c r="B690" s="5"/>
      <c r="C690" s="5"/>
      <c r="D690" s="5"/>
      <c r="E690" s="54"/>
      <c r="F690" s="54"/>
      <c r="G690" s="54"/>
      <c r="H690" s="3"/>
      <c r="I690" s="3"/>
      <c r="J690" s="5"/>
    </row>
    <row r="691" spans="2:10">
      <c r="B691" s="5"/>
      <c r="C691" s="5"/>
      <c r="D691" s="5"/>
      <c r="E691" s="54"/>
      <c r="F691" s="54"/>
      <c r="G691" s="54"/>
      <c r="H691" s="3"/>
      <c r="I691" s="3"/>
      <c r="J691" s="5"/>
    </row>
    <row r="692" spans="2:10">
      <c r="B692" s="5"/>
      <c r="C692" s="5"/>
      <c r="D692" s="5"/>
      <c r="E692" s="54"/>
      <c r="F692" s="54"/>
      <c r="G692" s="54"/>
      <c r="H692" s="3"/>
      <c r="I692" s="3"/>
      <c r="J692" s="5"/>
    </row>
    <row r="693" spans="2:10">
      <c r="B693" s="5"/>
      <c r="C693" s="5"/>
      <c r="D693" s="5"/>
      <c r="E693" s="54"/>
      <c r="F693" s="54"/>
      <c r="G693" s="54"/>
      <c r="H693" s="3"/>
      <c r="I693" s="3"/>
      <c r="J693" s="5"/>
    </row>
    <row r="694" spans="2:10">
      <c r="B694" s="5"/>
      <c r="C694" s="5"/>
      <c r="D694" s="5"/>
      <c r="E694" s="54"/>
      <c r="F694" s="54"/>
      <c r="G694" s="54"/>
      <c r="H694" s="3"/>
      <c r="I694" s="3"/>
      <c r="J694" s="5"/>
    </row>
    <row r="695" spans="2:10">
      <c r="B695" s="5"/>
      <c r="C695" s="5"/>
      <c r="D695" s="5"/>
      <c r="E695" s="54"/>
      <c r="F695" s="54"/>
      <c r="G695" s="54"/>
      <c r="H695" s="3"/>
      <c r="I695" s="3"/>
      <c r="J695" s="5"/>
    </row>
    <row r="696" spans="2:10">
      <c r="B696" s="5"/>
      <c r="C696" s="5"/>
      <c r="D696" s="5"/>
      <c r="E696" s="54"/>
      <c r="F696" s="54"/>
      <c r="G696" s="54"/>
      <c r="H696" s="3"/>
      <c r="I696" s="3"/>
      <c r="J696" s="5"/>
    </row>
    <row r="697" spans="2:10">
      <c r="B697" s="5"/>
      <c r="C697" s="5"/>
      <c r="D697" s="5"/>
      <c r="E697" s="54"/>
      <c r="F697" s="54"/>
      <c r="G697" s="54"/>
      <c r="H697" s="3"/>
      <c r="I697" s="3"/>
      <c r="J697" s="5"/>
    </row>
    <row r="698" spans="2:10">
      <c r="B698" s="5"/>
      <c r="C698" s="5"/>
      <c r="D698" s="5"/>
      <c r="E698" s="54"/>
      <c r="F698" s="54"/>
      <c r="G698" s="54"/>
      <c r="H698" s="3"/>
      <c r="I698" s="3"/>
      <c r="J698" s="5"/>
    </row>
    <row r="699" spans="2:10">
      <c r="B699" s="5"/>
      <c r="C699" s="5"/>
      <c r="D699" s="5"/>
      <c r="E699" s="54"/>
      <c r="F699" s="54"/>
      <c r="G699" s="54"/>
      <c r="H699" s="3"/>
      <c r="I699" s="3"/>
      <c r="J699" s="5"/>
    </row>
    <row r="700" spans="2:10">
      <c r="B700" s="5"/>
      <c r="C700" s="5"/>
      <c r="D700" s="5"/>
      <c r="E700" s="54"/>
      <c r="F700" s="54"/>
      <c r="G700" s="54"/>
      <c r="H700" s="3"/>
      <c r="I700" s="3"/>
      <c r="J700" s="5"/>
    </row>
    <row r="701" spans="2:10">
      <c r="B701" s="5"/>
      <c r="C701" s="5"/>
      <c r="D701" s="5"/>
      <c r="E701" s="54"/>
      <c r="F701" s="54"/>
      <c r="G701" s="54"/>
      <c r="H701" s="3"/>
      <c r="I701" s="3"/>
      <c r="J701" s="5"/>
    </row>
    <row r="702" spans="2:10">
      <c r="B702" s="5"/>
      <c r="C702" s="5"/>
      <c r="D702" s="5"/>
      <c r="E702" s="54"/>
      <c r="F702" s="54"/>
      <c r="G702" s="54"/>
      <c r="H702" s="3"/>
      <c r="I702" s="3"/>
      <c r="J702" s="5"/>
    </row>
    <row r="703" spans="2:10">
      <c r="B703" s="5"/>
      <c r="C703" s="5"/>
      <c r="D703" s="5"/>
      <c r="E703" s="54"/>
      <c r="F703" s="54"/>
      <c r="G703" s="54"/>
      <c r="H703" s="3"/>
      <c r="I703" s="3"/>
      <c r="J703" s="5"/>
    </row>
    <row r="704" spans="2:10">
      <c r="B704" s="5"/>
      <c r="C704" s="5"/>
      <c r="D704" s="5"/>
      <c r="E704" s="54"/>
      <c r="F704" s="54"/>
      <c r="G704" s="54"/>
      <c r="H704" s="3"/>
      <c r="I704" s="3"/>
      <c r="J704" s="5"/>
    </row>
    <row r="705" spans="2:10">
      <c r="B705" s="5"/>
      <c r="C705" s="5"/>
      <c r="D705" s="5"/>
      <c r="E705" s="54"/>
      <c r="F705" s="54"/>
      <c r="G705" s="54"/>
      <c r="H705" s="3"/>
      <c r="I705" s="3"/>
      <c r="J705" s="5"/>
    </row>
    <row r="706" spans="2:10">
      <c r="B706" s="5"/>
      <c r="C706" s="5"/>
      <c r="D706" s="5"/>
      <c r="E706" s="54"/>
      <c r="F706" s="54"/>
      <c r="G706" s="54"/>
      <c r="H706" s="3"/>
      <c r="I706" s="3"/>
      <c r="J706" s="5"/>
    </row>
    <row r="707" spans="2:10">
      <c r="B707" s="5"/>
      <c r="C707" s="5"/>
      <c r="D707" s="5"/>
      <c r="E707" s="54"/>
      <c r="F707" s="54"/>
      <c r="G707" s="54"/>
      <c r="H707" s="3"/>
      <c r="I707" s="3"/>
      <c r="J707" s="5"/>
    </row>
    <row r="708" spans="2:10">
      <c r="B708" s="5"/>
      <c r="C708" s="5"/>
      <c r="D708" s="5"/>
      <c r="E708" s="54"/>
      <c r="F708" s="54"/>
      <c r="G708" s="54"/>
      <c r="H708" s="3"/>
      <c r="I708" s="3"/>
      <c r="J708" s="5"/>
    </row>
    <row r="709" spans="2:10">
      <c r="B709" s="5"/>
      <c r="C709" s="5"/>
      <c r="D709" s="5"/>
      <c r="E709" s="54"/>
      <c r="F709" s="54"/>
      <c r="G709" s="54"/>
      <c r="H709" s="3"/>
      <c r="I709" s="3"/>
      <c r="J709" s="5"/>
    </row>
    <row r="710" spans="2:10">
      <c r="B710" s="5"/>
      <c r="C710" s="5"/>
      <c r="D710" s="5"/>
      <c r="E710" s="54"/>
      <c r="F710" s="54"/>
      <c r="G710" s="54"/>
      <c r="H710" s="3"/>
      <c r="I710" s="3"/>
      <c r="J710" s="5"/>
    </row>
    <row r="711" spans="2:10">
      <c r="B711" s="5"/>
      <c r="C711" s="5"/>
      <c r="D711" s="5"/>
      <c r="E711" s="54"/>
      <c r="F711" s="54"/>
      <c r="G711" s="54"/>
      <c r="H711" s="3"/>
      <c r="I711" s="3"/>
      <c r="J711" s="5"/>
    </row>
    <row r="712" spans="2:10">
      <c r="B712" s="5"/>
      <c r="C712" s="5"/>
      <c r="D712" s="5"/>
      <c r="E712" s="54"/>
      <c r="F712" s="54"/>
      <c r="G712" s="54"/>
      <c r="H712" s="3"/>
      <c r="I712" s="3"/>
      <c r="J712" s="5"/>
    </row>
    <row r="713" spans="2:10">
      <c r="B713" s="5"/>
      <c r="C713" s="5"/>
      <c r="D713" s="5"/>
      <c r="E713" s="54"/>
      <c r="F713" s="54"/>
      <c r="G713" s="54"/>
      <c r="H713" s="3"/>
      <c r="I713" s="3"/>
      <c r="J713" s="5"/>
    </row>
    <row r="714" spans="2:10">
      <c r="B714" s="5"/>
      <c r="C714" s="5"/>
      <c r="D714" s="5"/>
      <c r="E714" s="54"/>
      <c r="F714" s="54"/>
      <c r="G714" s="54"/>
      <c r="H714" s="3"/>
      <c r="I714" s="3"/>
      <c r="J714" s="5"/>
    </row>
    <row r="715" spans="2:10">
      <c r="B715" s="5"/>
      <c r="C715" s="5"/>
      <c r="D715" s="5"/>
      <c r="E715" s="54"/>
      <c r="F715" s="54"/>
      <c r="G715" s="54"/>
      <c r="H715" s="3"/>
      <c r="I715" s="3"/>
      <c r="J715" s="5"/>
    </row>
    <row r="716" spans="2:10">
      <c r="B716" s="5"/>
      <c r="C716" s="5"/>
      <c r="D716" s="5"/>
      <c r="E716" s="54"/>
      <c r="F716" s="54"/>
      <c r="G716" s="54"/>
      <c r="H716" s="3"/>
      <c r="I716" s="3"/>
      <c r="J716" s="5"/>
    </row>
    <row r="717" spans="2:10">
      <c r="B717" s="5"/>
      <c r="C717" s="5"/>
      <c r="D717" s="5"/>
      <c r="E717" s="54"/>
      <c r="F717" s="54"/>
      <c r="G717" s="54"/>
      <c r="H717" s="3"/>
      <c r="I717" s="3"/>
      <c r="J717" s="5"/>
    </row>
    <row r="718" spans="2:10">
      <c r="B718" s="5"/>
      <c r="C718" s="5"/>
      <c r="D718" s="5"/>
      <c r="E718" s="54"/>
      <c r="F718" s="54"/>
      <c r="G718" s="54"/>
      <c r="H718" s="3"/>
      <c r="I718" s="3"/>
      <c r="J718" s="5"/>
    </row>
    <row r="719" spans="2:10">
      <c r="B719" s="5"/>
      <c r="C719" s="5"/>
      <c r="D719" s="5"/>
      <c r="E719" s="54"/>
      <c r="F719" s="54"/>
      <c r="G719" s="54"/>
      <c r="H719" s="3"/>
      <c r="I719" s="3"/>
      <c r="J719" s="5"/>
    </row>
    <row r="720" spans="2:10">
      <c r="B720" s="5"/>
      <c r="C720" s="5"/>
      <c r="D720" s="5"/>
      <c r="E720" s="54"/>
      <c r="F720" s="54"/>
      <c r="G720" s="54"/>
      <c r="H720" s="3"/>
      <c r="I720" s="3"/>
      <c r="J720" s="5"/>
    </row>
    <row r="721" spans="2:10">
      <c r="B721" s="5"/>
      <c r="C721" s="5"/>
      <c r="D721" s="5"/>
      <c r="E721" s="54"/>
      <c r="F721" s="54"/>
      <c r="G721" s="54"/>
      <c r="H721" s="3"/>
      <c r="I721" s="3"/>
      <c r="J721" s="5"/>
    </row>
    <row r="722" spans="2:10">
      <c r="B722" s="5"/>
      <c r="C722" s="5"/>
      <c r="D722" s="5"/>
      <c r="E722" s="54"/>
      <c r="F722" s="54"/>
      <c r="G722" s="54"/>
      <c r="H722" s="3"/>
      <c r="I722" s="3"/>
      <c r="J722" s="5"/>
    </row>
    <row r="723" spans="2:10">
      <c r="B723" s="5"/>
      <c r="C723" s="5"/>
      <c r="D723" s="5"/>
      <c r="E723" s="54"/>
      <c r="F723" s="54"/>
      <c r="G723" s="54"/>
      <c r="H723" s="3"/>
      <c r="I723" s="3"/>
      <c r="J723" s="5"/>
    </row>
    <row r="724" spans="2:10">
      <c r="B724" s="5"/>
      <c r="C724" s="5"/>
      <c r="D724" s="5"/>
      <c r="E724" s="54"/>
      <c r="F724" s="54"/>
      <c r="G724" s="54"/>
      <c r="H724" s="3"/>
      <c r="I724" s="3"/>
      <c r="J724" s="5"/>
    </row>
    <row r="725" spans="2:10">
      <c r="B725" s="5"/>
      <c r="C725" s="5"/>
      <c r="D725" s="5"/>
      <c r="E725" s="54"/>
      <c r="F725" s="54"/>
      <c r="G725" s="54"/>
      <c r="H725" s="3"/>
      <c r="I725" s="3"/>
      <c r="J725" s="5"/>
    </row>
    <row r="726" spans="2:10">
      <c r="B726" s="5"/>
      <c r="C726" s="5"/>
      <c r="D726" s="5"/>
      <c r="E726" s="54"/>
      <c r="F726" s="54"/>
      <c r="G726" s="54"/>
      <c r="H726" s="3"/>
      <c r="I726" s="3"/>
      <c r="J726" s="5"/>
    </row>
    <row r="727" spans="2:10">
      <c r="B727" s="5"/>
      <c r="C727" s="5"/>
      <c r="D727" s="5"/>
      <c r="E727" s="54"/>
      <c r="F727" s="54"/>
      <c r="G727" s="54"/>
      <c r="H727" s="3"/>
      <c r="I727" s="3"/>
      <c r="J727" s="5"/>
    </row>
    <row r="728" spans="2:10">
      <c r="B728" s="5"/>
      <c r="C728" s="5"/>
      <c r="D728" s="5"/>
      <c r="E728" s="54"/>
      <c r="F728" s="54"/>
      <c r="G728" s="54"/>
      <c r="H728" s="3"/>
      <c r="I728" s="3"/>
      <c r="J728" s="5"/>
    </row>
    <row r="729" spans="2:10">
      <c r="B729" s="5"/>
      <c r="C729" s="5"/>
      <c r="D729" s="5"/>
      <c r="E729" s="54"/>
      <c r="F729" s="54"/>
      <c r="G729" s="54"/>
      <c r="H729" s="3"/>
      <c r="I729" s="3"/>
      <c r="J729" s="5"/>
    </row>
    <row r="730" spans="2:10">
      <c r="B730" s="5"/>
      <c r="C730" s="5"/>
      <c r="D730" s="5"/>
      <c r="E730" s="54"/>
      <c r="F730" s="54"/>
      <c r="G730" s="54"/>
      <c r="H730" s="3"/>
      <c r="I730" s="3"/>
      <c r="J730" s="5"/>
    </row>
    <row r="731" spans="2:10">
      <c r="B731" s="5"/>
      <c r="C731" s="5"/>
      <c r="D731" s="5"/>
      <c r="E731" s="54"/>
      <c r="F731" s="54"/>
      <c r="G731" s="54"/>
      <c r="H731" s="3"/>
      <c r="I731" s="3"/>
      <c r="J731" s="5"/>
    </row>
    <row r="732" spans="2:10">
      <c r="B732" s="5"/>
      <c r="C732" s="5"/>
      <c r="D732" s="5"/>
      <c r="E732" s="54"/>
      <c r="F732" s="54"/>
      <c r="G732" s="54"/>
      <c r="H732" s="3"/>
      <c r="I732" s="3"/>
      <c r="J732" s="5"/>
    </row>
    <row r="733" spans="2:10">
      <c r="B733" s="5"/>
      <c r="C733" s="5"/>
      <c r="D733" s="5"/>
      <c r="E733" s="54"/>
      <c r="F733" s="54"/>
      <c r="G733" s="54"/>
      <c r="H733" s="3"/>
      <c r="I733" s="3"/>
      <c r="J733" s="5"/>
    </row>
    <row r="734" spans="2:10">
      <c r="B734" s="5"/>
      <c r="C734" s="5"/>
      <c r="D734" s="5"/>
      <c r="E734" s="54"/>
      <c r="F734" s="54"/>
      <c r="G734" s="54"/>
      <c r="H734" s="3"/>
      <c r="I734" s="3"/>
      <c r="J734" s="5"/>
    </row>
    <row r="735" spans="2:10">
      <c r="B735" s="5"/>
      <c r="C735" s="5"/>
      <c r="D735" s="5"/>
      <c r="E735" s="54"/>
      <c r="F735" s="54"/>
      <c r="G735" s="54"/>
      <c r="H735" s="3"/>
      <c r="I735" s="3"/>
      <c r="J735" s="5"/>
    </row>
    <row r="736" spans="2:10">
      <c r="B736" s="5"/>
      <c r="C736" s="5"/>
      <c r="D736" s="5"/>
      <c r="E736" s="54"/>
      <c r="F736" s="54"/>
      <c r="G736" s="54"/>
      <c r="H736" s="3"/>
      <c r="I736" s="3"/>
      <c r="J736" s="5"/>
    </row>
    <row r="737" spans="2:10">
      <c r="B737" s="5"/>
      <c r="C737" s="5"/>
      <c r="D737" s="5"/>
      <c r="E737" s="54"/>
      <c r="F737" s="54"/>
      <c r="G737" s="54"/>
      <c r="H737" s="3"/>
      <c r="I737" s="3"/>
      <c r="J737" s="5"/>
    </row>
    <row r="738" spans="2:10">
      <c r="B738" s="5"/>
      <c r="C738" s="5"/>
      <c r="D738" s="5"/>
      <c r="E738" s="54"/>
      <c r="F738" s="54"/>
      <c r="G738" s="54"/>
      <c r="H738" s="3"/>
      <c r="I738" s="3"/>
      <c r="J738" s="5"/>
    </row>
    <row r="739" spans="2:10">
      <c r="B739" s="5"/>
      <c r="C739" s="5"/>
      <c r="D739" s="5"/>
      <c r="E739" s="54"/>
      <c r="F739" s="54"/>
      <c r="G739" s="54"/>
      <c r="H739" s="3"/>
      <c r="I739" s="3"/>
      <c r="J739" s="5"/>
    </row>
    <row r="740" spans="2:10">
      <c r="B740" s="5"/>
      <c r="C740" s="5"/>
      <c r="D740" s="5"/>
      <c r="E740" s="54"/>
      <c r="F740" s="54"/>
      <c r="G740" s="54"/>
      <c r="H740" s="3"/>
      <c r="I740" s="3"/>
      <c r="J740" s="5"/>
    </row>
    <row r="741" spans="2:10">
      <c r="B741" s="5"/>
      <c r="C741" s="5"/>
      <c r="D741" s="5"/>
      <c r="E741" s="54"/>
      <c r="F741" s="54"/>
      <c r="G741" s="54"/>
      <c r="H741" s="3"/>
      <c r="I741" s="3"/>
      <c r="J741" s="5"/>
    </row>
    <row r="742" spans="2:10">
      <c r="B742" s="5"/>
      <c r="C742" s="5"/>
      <c r="D742" s="5"/>
      <c r="E742" s="54"/>
      <c r="F742" s="54"/>
      <c r="G742" s="54"/>
      <c r="H742" s="3"/>
      <c r="I742" s="3"/>
      <c r="J742" s="5"/>
    </row>
    <row r="743" spans="2:10">
      <c r="B743" s="5"/>
      <c r="C743" s="5"/>
      <c r="D743" s="5"/>
      <c r="E743" s="54"/>
      <c r="F743" s="54"/>
      <c r="G743" s="54"/>
      <c r="H743" s="3"/>
      <c r="I743" s="3"/>
      <c r="J743" s="5"/>
    </row>
    <row r="744" spans="2:10">
      <c r="B744" s="5"/>
      <c r="C744" s="5"/>
      <c r="D744" s="5"/>
      <c r="E744" s="54"/>
      <c r="F744" s="54"/>
      <c r="G744" s="54"/>
      <c r="H744" s="3"/>
      <c r="I744" s="3"/>
      <c r="J744" s="5"/>
    </row>
    <row r="745" spans="2:10">
      <c r="B745" s="5"/>
      <c r="C745" s="5"/>
      <c r="D745" s="5"/>
      <c r="E745" s="54"/>
      <c r="F745" s="54"/>
      <c r="G745" s="54"/>
      <c r="H745" s="3"/>
      <c r="I745" s="3"/>
      <c r="J745" s="5"/>
    </row>
    <row r="746" spans="2:10">
      <c r="B746" s="5"/>
      <c r="C746" s="5"/>
      <c r="D746" s="5"/>
      <c r="E746" s="54"/>
      <c r="F746" s="54"/>
      <c r="G746" s="54"/>
      <c r="H746" s="3"/>
      <c r="I746" s="3"/>
      <c r="J746" s="5"/>
    </row>
    <row r="747" spans="2:10">
      <c r="B747" s="5"/>
      <c r="C747" s="5"/>
      <c r="D747" s="5"/>
      <c r="E747" s="54"/>
      <c r="F747" s="54"/>
      <c r="G747" s="54"/>
      <c r="H747" s="3"/>
      <c r="I747" s="3"/>
      <c r="J747" s="5"/>
    </row>
    <row r="748" spans="2:10">
      <c r="B748" s="5"/>
      <c r="C748" s="5"/>
      <c r="D748" s="5"/>
      <c r="E748" s="54"/>
      <c r="F748" s="54"/>
      <c r="G748" s="54"/>
      <c r="H748" s="3"/>
      <c r="I748" s="3"/>
      <c r="J748" s="5"/>
    </row>
    <row r="749" spans="2:10">
      <c r="B749" s="5"/>
      <c r="C749" s="5"/>
      <c r="D749" s="5"/>
      <c r="E749" s="54"/>
      <c r="F749" s="54"/>
      <c r="G749" s="54"/>
      <c r="H749" s="3"/>
      <c r="I749" s="3"/>
      <c r="J749" s="5"/>
    </row>
    <row r="750" spans="2:10">
      <c r="B750" s="5"/>
      <c r="C750" s="5"/>
      <c r="D750" s="5"/>
      <c r="E750" s="54"/>
      <c r="F750" s="54"/>
      <c r="G750" s="54"/>
      <c r="H750" s="3"/>
      <c r="I750" s="3"/>
      <c r="J750" s="5"/>
    </row>
    <row r="751" spans="2:10">
      <c r="B751" s="5"/>
      <c r="C751" s="5"/>
      <c r="D751" s="5"/>
      <c r="E751" s="54"/>
      <c r="F751" s="54"/>
      <c r="G751" s="54"/>
      <c r="H751" s="3"/>
      <c r="I751" s="3"/>
      <c r="J751" s="5"/>
    </row>
    <row r="752" spans="2:10">
      <c r="B752" s="5"/>
      <c r="C752" s="5"/>
      <c r="D752" s="5"/>
      <c r="E752" s="54"/>
      <c r="F752" s="54"/>
      <c r="G752" s="54"/>
      <c r="H752" s="3"/>
      <c r="I752" s="3"/>
      <c r="J752" s="5"/>
    </row>
    <row r="753" spans="2:10">
      <c r="B753" s="5"/>
      <c r="C753" s="5"/>
      <c r="D753" s="5"/>
      <c r="E753" s="54"/>
      <c r="F753" s="54"/>
      <c r="G753" s="54"/>
      <c r="H753" s="3"/>
      <c r="I753" s="3"/>
      <c r="J753" s="5"/>
    </row>
    <row r="754" spans="2:10">
      <c r="B754" s="5"/>
      <c r="C754" s="5"/>
      <c r="D754" s="5"/>
      <c r="E754" s="54"/>
      <c r="F754" s="54"/>
      <c r="G754" s="54"/>
      <c r="H754" s="3"/>
      <c r="I754" s="3"/>
      <c r="J754" s="5"/>
    </row>
    <row r="755" spans="2:10">
      <c r="B755" s="5"/>
      <c r="C755" s="5"/>
      <c r="D755" s="5"/>
      <c r="E755" s="54"/>
      <c r="F755" s="54"/>
      <c r="G755" s="54"/>
      <c r="H755" s="3"/>
      <c r="I755" s="3"/>
      <c r="J755" s="5"/>
    </row>
    <row r="756" spans="2:10">
      <c r="B756" s="5"/>
      <c r="C756" s="5"/>
      <c r="D756" s="5"/>
      <c r="E756" s="54"/>
      <c r="F756" s="54"/>
      <c r="G756" s="54"/>
      <c r="H756" s="3"/>
      <c r="I756" s="3"/>
      <c r="J756" s="5"/>
    </row>
    <row r="757" spans="2:10">
      <c r="B757" s="5"/>
      <c r="C757" s="5"/>
      <c r="D757" s="5"/>
      <c r="E757" s="54"/>
      <c r="F757" s="54"/>
      <c r="G757" s="54"/>
      <c r="H757" s="3"/>
      <c r="I757" s="3"/>
      <c r="J757" s="5"/>
    </row>
    <row r="758" spans="2:10">
      <c r="B758" s="5"/>
      <c r="C758" s="5"/>
      <c r="D758" s="5"/>
      <c r="E758" s="54"/>
      <c r="F758" s="54"/>
      <c r="G758" s="54"/>
      <c r="H758" s="3"/>
      <c r="I758" s="3"/>
      <c r="J758" s="5"/>
    </row>
    <row r="759" spans="2:10">
      <c r="B759" s="5"/>
      <c r="C759" s="5"/>
      <c r="D759" s="5"/>
      <c r="E759" s="54"/>
      <c r="F759" s="54"/>
      <c r="G759" s="54"/>
      <c r="H759" s="3"/>
      <c r="I759" s="3"/>
      <c r="J759" s="5"/>
    </row>
    <row r="760" spans="2:10">
      <c r="B760" s="5"/>
      <c r="C760" s="5"/>
      <c r="D760" s="5"/>
      <c r="E760" s="54"/>
      <c r="F760" s="54"/>
      <c r="G760" s="54"/>
      <c r="H760" s="3"/>
      <c r="I760" s="3"/>
      <c r="J760" s="5"/>
    </row>
    <row r="761" spans="2:10">
      <c r="B761" s="5"/>
      <c r="C761" s="5"/>
      <c r="D761" s="5"/>
      <c r="E761" s="54"/>
      <c r="F761" s="54"/>
      <c r="G761" s="54"/>
      <c r="H761" s="3"/>
      <c r="I761" s="3"/>
      <c r="J761" s="5"/>
    </row>
    <row r="762" spans="2:10">
      <c r="B762" s="5"/>
      <c r="C762" s="5"/>
      <c r="D762" s="5"/>
      <c r="E762" s="54"/>
      <c r="F762" s="54"/>
      <c r="G762" s="54"/>
      <c r="H762" s="3"/>
      <c r="I762" s="3"/>
      <c r="J762" s="5"/>
    </row>
    <row r="763" spans="2:10">
      <c r="B763" s="5"/>
      <c r="C763" s="5"/>
      <c r="D763" s="5"/>
      <c r="E763" s="54"/>
      <c r="F763" s="54"/>
      <c r="G763" s="54"/>
      <c r="H763" s="3"/>
      <c r="I763" s="3"/>
      <c r="J763" s="5"/>
    </row>
    <row r="764" spans="2:10">
      <c r="B764" s="5"/>
      <c r="C764" s="5"/>
      <c r="D764" s="5"/>
      <c r="E764" s="54"/>
      <c r="F764" s="54"/>
      <c r="G764" s="54"/>
      <c r="H764" s="3"/>
      <c r="I764" s="3"/>
      <c r="J764" s="5"/>
    </row>
    <row r="765" spans="2:10">
      <c r="B765" s="5"/>
      <c r="C765" s="5"/>
      <c r="D765" s="5"/>
      <c r="E765" s="54"/>
      <c r="F765" s="54"/>
      <c r="G765" s="54"/>
      <c r="H765" s="3"/>
      <c r="I765" s="3"/>
      <c r="J765" s="5"/>
    </row>
    <row r="766" spans="2:10">
      <c r="B766" s="5"/>
      <c r="C766" s="5"/>
      <c r="D766" s="5"/>
      <c r="E766" s="54"/>
      <c r="F766" s="54"/>
      <c r="G766" s="54"/>
      <c r="H766" s="3"/>
      <c r="I766" s="3"/>
      <c r="J766" s="5"/>
    </row>
    <row r="767" spans="2:10">
      <c r="B767" s="5"/>
      <c r="C767" s="5"/>
      <c r="D767" s="5"/>
      <c r="E767" s="54"/>
      <c r="F767" s="54"/>
      <c r="G767" s="54"/>
      <c r="H767" s="3"/>
      <c r="I767" s="3"/>
      <c r="J767" s="5"/>
    </row>
    <row r="768" spans="2:10">
      <c r="B768" s="5"/>
      <c r="C768" s="5"/>
      <c r="D768" s="5"/>
      <c r="E768" s="54"/>
      <c r="F768" s="54"/>
      <c r="G768" s="54"/>
      <c r="H768" s="3"/>
      <c r="I768" s="3"/>
      <c r="J768" s="5"/>
    </row>
    <row r="769" spans="2:10">
      <c r="B769" s="5"/>
      <c r="C769" s="5"/>
      <c r="D769" s="5"/>
      <c r="E769" s="54"/>
      <c r="F769" s="54"/>
      <c r="G769" s="54"/>
      <c r="H769" s="3"/>
      <c r="I769" s="3"/>
      <c r="J769" s="5"/>
    </row>
    <row r="770" spans="2:10">
      <c r="B770" s="5"/>
      <c r="C770" s="5"/>
      <c r="D770" s="5"/>
      <c r="E770" s="54"/>
      <c r="F770" s="54"/>
      <c r="G770" s="54"/>
      <c r="H770" s="3"/>
      <c r="I770" s="3"/>
      <c r="J770" s="5"/>
    </row>
    <row r="771" spans="2:10">
      <c r="B771" s="5"/>
      <c r="C771" s="5"/>
      <c r="D771" s="5"/>
      <c r="E771" s="54"/>
      <c r="F771" s="54"/>
      <c r="G771" s="54"/>
      <c r="H771" s="3"/>
      <c r="I771" s="3"/>
      <c r="J771" s="5"/>
    </row>
    <row r="772" spans="2:10">
      <c r="B772" s="5"/>
      <c r="C772" s="5"/>
      <c r="D772" s="5"/>
      <c r="E772" s="54"/>
      <c r="F772" s="54"/>
      <c r="G772" s="54"/>
      <c r="H772" s="3"/>
      <c r="I772" s="3"/>
      <c r="J772" s="5"/>
    </row>
    <row r="773" spans="2:10">
      <c r="B773" s="5"/>
      <c r="C773" s="5"/>
      <c r="D773" s="5"/>
      <c r="E773" s="54"/>
      <c r="F773" s="54"/>
      <c r="G773" s="54"/>
      <c r="H773" s="3"/>
      <c r="I773" s="3"/>
      <c r="J773" s="5"/>
    </row>
    <row r="774" spans="2:10">
      <c r="B774" s="5"/>
      <c r="C774" s="5"/>
      <c r="D774" s="5"/>
      <c r="E774" s="54"/>
      <c r="F774" s="54"/>
      <c r="G774" s="54"/>
      <c r="H774" s="3"/>
      <c r="I774" s="3"/>
      <c r="J774" s="5"/>
    </row>
    <row r="775" spans="2:10">
      <c r="B775" s="5"/>
      <c r="C775" s="5"/>
      <c r="D775" s="5"/>
      <c r="E775" s="54"/>
      <c r="F775" s="54"/>
      <c r="G775" s="54"/>
      <c r="H775" s="3"/>
      <c r="I775" s="3"/>
      <c r="J775" s="5"/>
    </row>
    <row r="776" spans="2:10">
      <c r="B776" s="5"/>
      <c r="C776" s="5"/>
      <c r="D776" s="5"/>
      <c r="E776" s="54"/>
      <c r="F776" s="54"/>
      <c r="G776" s="54"/>
      <c r="H776" s="3"/>
      <c r="I776" s="3"/>
      <c r="J776" s="5"/>
    </row>
    <row r="777" spans="2:10">
      <c r="B777" s="5"/>
      <c r="C777" s="5"/>
      <c r="D777" s="5"/>
      <c r="E777" s="54"/>
      <c r="F777" s="54"/>
      <c r="G777" s="54"/>
      <c r="H777" s="3"/>
      <c r="I777" s="3"/>
      <c r="J777" s="5"/>
    </row>
    <row r="778" spans="2:10">
      <c r="B778" s="5"/>
      <c r="C778" s="5"/>
      <c r="D778" s="5"/>
      <c r="E778" s="54"/>
      <c r="F778" s="54"/>
      <c r="G778" s="54"/>
      <c r="H778" s="3"/>
      <c r="I778" s="3"/>
      <c r="J778" s="5"/>
    </row>
    <row r="779" spans="2:10">
      <c r="B779" s="5"/>
      <c r="C779" s="5"/>
      <c r="D779" s="5"/>
      <c r="E779" s="54"/>
      <c r="F779" s="54"/>
      <c r="G779" s="54"/>
      <c r="H779" s="3"/>
      <c r="I779" s="3"/>
      <c r="J779" s="5"/>
    </row>
    <row r="780" spans="2:10">
      <c r="B780" s="5"/>
      <c r="C780" s="5"/>
      <c r="D780" s="5"/>
      <c r="E780" s="54"/>
      <c r="F780" s="54"/>
      <c r="G780" s="54"/>
      <c r="H780" s="3"/>
      <c r="I780" s="3"/>
      <c r="J780" s="5"/>
    </row>
    <row r="781" spans="2:10">
      <c r="B781" s="5"/>
      <c r="C781" s="5"/>
      <c r="D781" s="5"/>
      <c r="E781" s="54"/>
      <c r="F781" s="54"/>
      <c r="G781" s="54"/>
      <c r="H781" s="3"/>
      <c r="I781" s="3"/>
      <c r="J781" s="5"/>
    </row>
    <row r="782" spans="2:10">
      <c r="B782" s="5"/>
      <c r="C782" s="5"/>
      <c r="D782" s="5"/>
      <c r="E782" s="54"/>
      <c r="F782" s="54"/>
      <c r="G782" s="54"/>
      <c r="H782" s="3"/>
      <c r="I782" s="3"/>
      <c r="J782" s="5"/>
    </row>
    <row r="783" spans="2:10">
      <c r="B783" s="5"/>
      <c r="C783" s="5"/>
      <c r="D783" s="5"/>
      <c r="E783" s="54"/>
      <c r="F783" s="54"/>
      <c r="G783" s="54"/>
      <c r="H783" s="3"/>
      <c r="I783" s="3"/>
      <c r="J783" s="5"/>
    </row>
    <row r="784" spans="2:10">
      <c r="B784" s="5"/>
      <c r="C784" s="5"/>
      <c r="D784" s="5"/>
      <c r="E784" s="54"/>
      <c r="F784" s="54"/>
      <c r="G784" s="54"/>
      <c r="H784" s="3"/>
      <c r="I784" s="3"/>
      <c r="J784" s="5"/>
    </row>
    <row r="785" spans="2:10">
      <c r="B785" s="5"/>
      <c r="C785" s="5"/>
      <c r="D785" s="5"/>
      <c r="E785" s="54"/>
      <c r="F785" s="54"/>
      <c r="G785" s="54"/>
      <c r="H785" s="3"/>
      <c r="I785" s="3"/>
      <c r="J785" s="5"/>
    </row>
    <row r="786" spans="2:10">
      <c r="B786" s="5"/>
      <c r="C786" s="5"/>
      <c r="D786" s="5"/>
      <c r="E786" s="54"/>
      <c r="F786" s="54"/>
      <c r="G786" s="54"/>
      <c r="H786" s="3"/>
      <c r="I786" s="3"/>
      <c r="J786" s="5"/>
    </row>
    <row r="787" spans="2:10">
      <c r="B787" s="5"/>
      <c r="C787" s="5"/>
      <c r="D787" s="5"/>
      <c r="E787" s="54"/>
      <c r="F787" s="54"/>
      <c r="G787" s="54"/>
      <c r="H787" s="3"/>
      <c r="I787" s="3"/>
      <c r="J787" s="5"/>
    </row>
    <row r="788" spans="2:10">
      <c r="B788" s="5"/>
      <c r="C788" s="5"/>
      <c r="D788" s="5"/>
      <c r="E788" s="54"/>
      <c r="F788" s="54"/>
      <c r="G788" s="54"/>
      <c r="H788" s="3"/>
      <c r="I788" s="3"/>
      <c r="J788" s="5"/>
    </row>
    <row r="789" spans="2:10">
      <c r="B789" s="5"/>
      <c r="C789" s="5"/>
      <c r="D789" s="5"/>
      <c r="E789" s="54"/>
      <c r="F789" s="54"/>
      <c r="G789" s="54"/>
      <c r="H789" s="3"/>
      <c r="I789" s="3"/>
      <c r="J789" s="5"/>
    </row>
    <row r="790" spans="2:10">
      <c r="B790" s="5"/>
      <c r="C790" s="5"/>
      <c r="D790" s="5"/>
      <c r="E790" s="54"/>
      <c r="F790" s="54"/>
      <c r="G790" s="54"/>
      <c r="H790" s="3"/>
      <c r="I790" s="3"/>
      <c r="J790" s="5"/>
    </row>
    <row r="791" spans="2:10">
      <c r="B791" s="5"/>
      <c r="C791" s="5"/>
      <c r="D791" s="5"/>
      <c r="E791" s="54"/>
      <c r="F791" s="54"/>
      <c r="G791" s="54"/>
      <c r="H791" s="3"/>
      <c r="I791" s="3"/>
      <c r="J791" s="5"/>
    </row>
    <row r="792" spans="2:10">
      <c r="B792" s="5"/>
      <c r="C792" s="5"/>
      <c r="D792" s="5"/>
      <c r="E792" s="54"/>
      <c r="F792" s="54"/>
      <c r="G792" s="54"/>
      <c r="H792" s="3"/>
      <c r="I792" s="3"/>
      <c r="J792" s="5"/>
    </row>
    <row r="793" spans="2:10">
      <c r="B793" s="5"/>
      <c r="C793" s="5"/>
      <c r="D793" s="5"/>
      <c r="E793" s="54"/>
      <c r="F793" s="54"/>
      <c r="G793" s="54"/>
      <c r="H793" s="3"/>
      <c r="I793" s="3"/>
      <c r="J793" s="5"/>
    </row>
    <row r="794" spans="2:10">
      <c r="B794" s="5"/>
      <c r="C794" s="5"/>
      <c r="D794" s="5"/>
      <c r="E794" s="54"/>
      <c r="F794" s="54"/>
      <c r="G794" s="54"/>
      <c r="H794" s="3"/>
      <c r="I794" s="3"/>
      <c r="J794" s="5"/>
    </row>
    <row r="795" spans="2:10">
      <c r="B795" s="5"/>
      <c r="C795" s="5"/>
      <c r="D795" s="5"/>
      <c r="E795" s="54"/>
      <c r="F795" s="54"/>
      <c r="G795" s="54"/>
      <c r="H795" s="3"/>
      <c r="I795" s="3"/>
      <c r="J795" s="5"/>
    </row>
    <row r="796" spans="2:10">
      <c r="B796" s="5"/>
      <c r="C796" s="5"/>
      <c r="D796" s="5"/>
      <c r="E796" s="54"/>
      <c r="F796" s="54"/>
      <c r="G796" s="54"/>
      <c r="H796" s="3"/>
      <c r="I796" s="3"/>
      <c r="J796" s="5"/>
    </row>
    <row r="797" spans="2:10">
      <c r="B797" s="5"/>
      <c r="C797" s="5"/>
      <c r="D797" s="5"/>
      <c r="E797" s="54"/>
      <c r="F797" s="54"/>
      <c r="G797" s="54"/>
      <c r="H797" s="3"/>
      <c r="I797" s="3"/>
      <c r="J797" s="5"/>
    </row>
    <row r="798" spans="2:10">
      <c r="B798" s="5"/>
      <c r="C798" s="5"/>
      <c r="D798" s="5"/>
      <c r="E798" s="54"/>
      <c r="F798" s="54"/>
      <c r="G798" s="54"/>
      <c r="H798" s="3"/>
      <c r="I798" s="3"/>
      <c r="J798" s="5"/>
    </row>
    <row r="799" spans="2:10">
      <c r="B799" s="5"/>
      <c r="C799" s="5"/>
      <c r="D799" s="5"/>
      <c r="E799" s="54"/>
      <c r="F799" s="54"/>
      <c r="G799" s="54"/>
      <c r="H799" s="3"/>
      <c r="I799" s="3"/>
      <c r="J799" s="5"/>
    </row>
    <row r="800" spans="2:10">
      <c r="B800" s="5"/>
      <c r="C800" s="5"/>
      <c r="D800" s="5"/>
      <c r="E800" s="54"/>
      <c r="F800" s="54"/>
      <c r="G800" s="54"/>
      <c r="H800" s="3"/>
      <c r="I800" s="3"/>
      <c r="J800" s="5"/>
    </row>
    <row r="801" spans="2:10">
      <c r="B801" s="5"/>
      <c r="C801" s="5"/>
      <c r="D801" s="5"/>
      <c r="E801" s="54"/>
      <c r="F801" s="54"/>
      <c r="G801" s="54"/>
      <c r="H801" s="3"/>
      <c r="I801" s="3"/>
      <c r="J801" s="5"/>
    </row>
    <row r="802" spans="2:10">
      <c r="B802" s="5"/>
      <c r="C802" s="5"/>
      <c r="D802" s="5"/>
      <c r="E802" s="54"/>
      <c r="F802" s="54"/>
      <c r="G802" s="54"/>
      <c r="H802" s="3"/>
      <c r="I802" s="3"/>
      <c r="J802" s="5"/>
    </row>
    <row r="803" spans="2:10">
      <c r="B803" s="5"/>
      <c r="C803" s="5"/>
      <c r="D803" s="5"/>
      <c r="E803" s="54"/>
      <c r="F803" s="54"/>
      <c r="G803" s="54"/>
      <c r="H803" s="3"/>
      <c r="I803" s="3"/>
      <c r="J803" s="5"/>
    </row>
    <row r="804" spans="2:10">
      <c r="B804" s="5"/>
      <c r="C804" s="5"/>
      <c r="D804" s="5"/>
      <c r="E804" s="54"/>
      <c r="F804" s="54"/>
      <c r="G804" s="54"/>
      <c r="H804" s="3"/>
      <c r="I804" s="3"/>
      <c r="J804" s="5"/>
    </row>
    <row r="805" spans="2:10">
      <c r="B805" s="5"/>
      <c r="C805" s="5"/>
      <c r="D805" s="5"/>
      <c r="E805" s="54"/>
      <c r="F805" s="54"/>
      <c r="G805" s="54"/>
      <c r="H805" s="3"/>
      <c r="I805" s="3"/>
      <c r="J805" s="5"/>
    </row>
    <row r="806" spans="2:10">
      <c r="B806" s="5"/>
      <c r="C806" s="5"/>
      <c r="D806" s="5"/>
      <c r="E806" s="54"/>
      <c r="F806" s="54"/>
      <c r="G806" s="54"/>
      <c r="H806" s="3"/>
      <c r="I806" s="3"/>
      <c r="J806" s="5"/>
    </row>
    <row r="807" spans="2:10">
      <c r="B807" s="5"/>
      <c r="C807" s="5"/>
      <c r="D807" s="5"/>
      <c r="E807" s="54"/>
      <c r="F807" s="54"/>
      <c r="G807" s="54"/>
      <c r="H807" s="3"/>
      <c r="I807" s="3"/>
      <c r="J807" s="5"/>
    </row>
    <row r="808" spans="2:10">
      <c r="B808" s="5"/>
      <c r="C808" s="5"/>
      <c r="D808" s="5"/>
      <c r="E808" s="54"/>
      <c r="F808" s="54"/>
      <c r="G808" s="54"/>
      <c r="H808" s="3"/>
      <c r="I808" s="3"/>
      <c r="J808" s="5"/>
    </row>
    <row r="809" spans="2:10">
      <c r="B809" s="5"/>
      <c r="C809" s="5"/>
      <c r="D809" s="5"/>
      <c r="E809" s="54"/>
      <c r="F809" s="54"/>
      <c r="G809" s="54"/>
      <c r="H809" s="3"/>
      <c r="I809" s="3"/>
      <c r="J809" s="5"/>
    </row>
    <row r="810" spans="2:10">
      <c r="B810" s="5"/>
      <c r="C810" s="5"/>
      <c r="D810" s="5"/>
      <c r="E810" s="54"/>
      <c r="F810" s="54"/>
      <c r="G810" s="54"/>
      <c r="H810" s="3"/>
      <c r="I810" s="3"/>
      <c r="J810" s="5"/>
    </row>
    <row r="811" spans="2:10">
      <c r="B811" s="5"/>
      <c r="C811" s="5"/>
      <c r="D811" s="5"/>
      <c r="E811" s="54"/>
      <c r="F811" s="54"/>
      <c r="G811" s="54"/>
      <c r="H811" s="3"/>
      <c r="I811" s="3"/>
      <c r="J811" s="5"/>
    </row>
    <row r="812" spans="2:10">
      <c r="B812" s="5"/>
      <c r="C812" s="5"/>
      <c r="D812" s="5"/>
      <c r="E812" s="54"/>
      <c r="F812" s="54"/>
      <c r="G812" s="54"/>
      <c r="H812" s="3"/>
      <c r="I812" s="3"/>
      <c r="J812" s="5"/>
    </row>
    <row r="813" spans="2:10">
      <c r="B813" s="5"/>
      <c r="C813" s="5"/>
      <c r="D813" s="5"/>
      <c r="E813" s="54"/>
      <c r="F813" s="54"/>
      <c r="G813" s="54"/>
      <c r="H813" s="3"/>
      <c r="I813" s="3"/>
      <c r="J813" s="5"/>
    </row>
    <row r="814" spans="2:10">
      <c r="B814" s="5"/>
      <c r="C814" s="5"/>
      <c r="D814" s="5"/>
      <c r="E814" s="54"/>
      <c r="F814" s="54"/>
      <c r="G814" s="54"/>
      <c r="H814" s="3"/>
      <c r="I814" s="3"/>
      <c r="J814" s="5"/>
    </row>
    <row r="815" spans="2:10">
      <c r="B815" s="5"/>
      <c r="C815" s="5"/>
      <c r="D815" s="5"/>
      <c r="E815" s="54"/>
      <c r="F815" s="54"/>
      <c r="G815" s="54"/>
      <c r="H815" s="3"/>
      <c r="I815" s="3"/>
      <c r="J815" s="5"/>
    </row>
    <row r="816" spans="2:10">
      <c r="B816" s="5"/>
      <c r="C816" s="5"/>
      <c r="D816" s="5"/>
      <c r="E816" s="54"/>
      <c r="F816" s="54"/>
      <c r="G816" s="54"/>
      <c r="H816" s="3"/>
      <c r="I816" s="3"/>
      <c r="J816" s="5"/>
    </row>
    <row r="817" spans="2:10">
      <c r="B817" s="5"/>
      <c r="C817" s="5"/>
      <c r="D817" s="5"/>
      <c r="E817" s="54"/>
      <c r="F817" s="54"/>
      <c r="G817" s="54"/>
      <c r="H817" s="3"/>
      <c r="I817" s="3"/>
      <c r="J817" s="5"/>
    </row>
    <row r="818" spans="2:10">
      <c r="B818" s="5"/>
      <c r="C818" s="5"/>
      <c r="D818" s="5"/>
      <c r="E818" s="54"/>
      <c r="F818" s="54"/>
      <c r="G818" s="54"/>
      <c r="H818" s="3"/>
      <c r="I818" s="3"/>
      <c r="J818" s="5"/>
    </row>
    <row r="819" spans="2:10">
      <c r="B819" s="5"/>
      <c r="C819" s="5"/>
      <c r="D819" s="5"/>
      <c r="E819" s="54"/>
      <c r="F819" s="54"/>
      <c r="G819" s="54"/>
      <c r="H819" s="3"/>
      <c r="I819" s="3"/>
      <c r="J819" s="5"/>
    </row>
    <row r="820" spans="2:10">
      <c r="B820" s="5"/>
      <c r="C820" s="5"/>
      <c r="D820" s="5"/>
      <c r="E820" s="54"/>
      <c r="F820" s="54"/>
      <c r="G820" s="54"/>
      <c r="H820" s="3"/>
      <c r="I820" s="3"/>
      <c r="J820" s="5"/>
    </row>
    <row r="821" spans="2:10">
      <c r="B821" s="5"/>
      <c r="C821" s="5"/>
      <c r="D821" s="5"/>
      <c r="E821" s="54"/>
      <c r="F821" s="54"/>
      <c r="G821" s="54"/>
      <c r="H821" s="3"/>
      <c r="I821" s="3"/>
      <c r="J821" s="5"/>
    </row>
    <row r="822" spans="2:10">
      <c r="B822" s="5"/>
      <c r="C822" s="5"/>
      <c r="D822" s="5"/>
      <c r="E822" s="54"/>
      <c r="F822" s="54"/>
      <c r="G822" s="54"/>
      <c r="H822" s="3"/>
      <c r="I822" s="3"/>
      <c r="J822" s="5"/>
    </row>
    <row r="823" spans="2:10">
      <c r="B823" s="5"/>
      <c r="C823" s="5"/>
      <c r="D823" s="5"/>
      <c r="E823" s="54"/>
      <c r="F823" s="54"/>
      <c r="G823" s="54"/>
      <c r="H823" s="3"/>
      <c r="I823" s="3"/>
      <c r="J823" s="5"/>
    </row>
    <row r="824" spans="2:10">
      <c r="B824" s="5"/>
      <c r="C824" s="5"/>
      <c r="D824" s="5"/>
      <c r="E824" s="54"/>
      <c r="F824" s="54"/>
      <c r="G824" s="54"/>
      <c r="H824" s="3"/>
      <c r="I824" s="3"/>
      <c r="J824" s="5"/>
    </row>
    <row r="825" spans="2:10">
      <c r="B825" s="5"/>
      <c r="C825" s="5"/>
      <c r="D825" s="5"/>
      <c r="E825" s="54"/>
      <c r="F825" s="54"/>
      <c r="G825" s="54"/>
      <c r="H825" s="3"/>
      <c r="I825" s="3"/>
      <c r="J825" s="5"/>
    </row>
    <row r="826" spans="2:10">
      <c r="B826" s="5"/>
      <c r="C826" s="5"/>
      <c r="D826" s="5"/>
      <c r="E826" s="54"/>
      <c r="F826" s="54"/>
      <c r="G826" s="54"/>
      <c r="H826" s="3"/>
      <c r="I826" s="3"/>
      <c r="J826" s="5"/>
    </row>
    <row r="827" spans="2:10">
      <c r="B827" s="5"/>
      <c r="C827" s="5"/>
      <c r="D827" s="5"/>
      <c r="E827" s="54"/>
      <c r="F827" s="54"/>
      <c r="G827" s="54"/>
      <c r="H827" s="3"/>
      <c r="I827" s="3"/>
      <c r="J827" s="5"/>
    </row>
    <row r="828" spans="2:10">
      <c r="B828" s="5"/>
      <c r="C828" s="5"/>
      <c r="D828" s="5"/>
      <c r="E828" s="54"/>
      <c r="F828" s="54"/>
      <c r="G828" s="54"/>
      <c r="H828" s="3"/>
      <c r="I828" s="3"/>
      <c r="J828" s="5"/>
    </row>
    <row r="829" spans="2:10">
      <c r="B829" s="5"/>
      <c r="C829" s="5"/>
      <c r="D829" s="5"/>
      <c r="E829" s="54"/>
      <c r="F829" s="54"/>
      <c r="G829" s="54"/>
      <c r="H829" s="3"/>
      <c r="I829" s="3"/>
      <c r="J829" s="5"/>
    </row>
    <row r="830" spans="2:10">
      <c r="B830" s="5"/>
      <c r="C830" s="5"/>
      <c r="D830" s="5"/>
      <c r="E830" s="54"/>
      <c r="F830" s="54"/>
      <c r="G830" s="54"/>
      <c r="H830" s="3"/>
      <c r="I830" s="3"/>
      <c r="J830" s="5"/>
    </row>
    <row r="831" spans="2:10">
      <c r="B831" s="5"/>
      <c r="C831" s="5"/>
      <c r="D831" s="5"/>
      <c r="E831" s="54"/>
      <c r="F831" s="54"/>
      <c r="G831" s="54"/>
      <c r="H831" s="3"/>
      <c r="I831" s="3"/>
      <c r="J831" s="5"/>
    </row>
    <row r="832" spans="2:10">
      <c r="B832" s="5"/>
      <c r="C832" s="5"/>
      <c r="D832" s="5"/>
      <c r="E832" s="54"/>
      <c r="F832" s="54"/>
      <c r="G832" s="54"/>
      <c r="H832" s="3"/>
      <c r="I832" s="3"/>
      <c r="J832" s="5"/>
    </row>
    <row r="833" spans="2:10">
      <c r="B833" s="5"/>
      <c r="C833" s="5"/>
      <c r="D833" s="5"/>
      <c r="E833" s="54"/>
      <c r="F833" s="54"/>
      <c r="G833" s="54"/>
      <c r="H833" s="3"/>
      <c r="I833" s="3"/>
      <c r="J833" s="5"/>
    </row>
    <row r="834" spans="2:10">
      <c r="B834" s="5"/>
      <c r="C834" s="5"/>
      <c r="D834" s="5"/>
      <c r="E834" s="54"/>
      <c r="F834" s="54"/>
      <c r="G834" s="54"/>
      <c r="H834" s="3"/>
      <c r="I834" s="3"/>
      <c r="J834" s="5"/>
    </row>
    <row r="835" spans="2:10">
      <c r="B835" s="5"/>
      <c r="C835" s="5"/>
      <c r="D835" s="5"/>
      <c r="E835" s="54"/>
      <c r="F835" s="54"/>
      <c r="G835" s="54"/>
      <c r="H835" s="3"/>
      <c r="I835" s="3"/>
      <c r="J835" s="5"/>
    </row>
    <row r="836" spans="2:10">
      <c r="B836" s="5"/>
      <c r="C836" s="5"/>
      <c r="D836" s="5"/>
      <c r="E836" s="54"/>
      <c r="F836" s="54"/>
      <c r="G836" s="54"/>
      <c r="H836" s="3"/>
      <c r="I836" s="3"/>
      <c r="J836" s="5"/>
    </row>
    <row r="837" spans="2:10">
      <c r="B837" s="5"/>
      <c r="C837" s="5"/>
      <c r="D837" s="5"/>
      <c r="E837" s="54"/>
      <c r="F837" s="54"/>
      <c r="G837" s="54"/>
      <c r="H837" s="3"/>
      <c r="I837" s="3"/>
      <c r="J837" s="5"/>
    </row>
    <row r="838" spans="2:10">
      <c r="B838" s="5"/>
      <c r="C838" s="5"/>
      <c r="D838" s="5"/>
      <c r="E838" s="54"/>
      <c r="F838" s="54"/>
      <c r="G838" s="54"/>
      <c r="H838" s="3"/>
      <c r="I838" s="3"/>
      <c r="J838" s="5"/>
    </row>
    <row r="839" spans="2:10">
      <c r="B839" s="5"/>
      <c r="C839" s="5"/>
      <c r="D839" s="5"/>
      <c r="E839" s="54"/>
      <c r="F839" s="54"/>
      <c r="G839" s="54"/>
      <c r="H839" s="3"/>
      <c r="I839" s="3"/>
      <c r="J839" s="5"/>
    </row>
    <row r="840" spans="2:10">
      <c r="B840" s="5"/>
      <c r="C840" s="5"/>
      <c r="D840" s="5"/>
      <c r="E840" s="54"/>
      <c r="F840" s="54"/>
      <c r="G840" s="54"/>
      <c r="H840" s="3"/>
      <c r="I840" s="3"/>
      <c r="J840" s="5"/>
    </row>
    <row r="841" spans="2:10">
      <c r="B841" s="5"/>
      <c r="C841" s="5"/>
      <c r="D841" s="5"/>
      <c r="E841" s="54"/>
      <c r="F841" s="54"/>
      <c r="G841" s="54"/>
      <c r="H841" s="3"/>
      <c r="I841" s="3"/>
      <c r="J841" s="5"/>
    </row>
    <row r="842" spans="2:10">
      <c r="B842" s="5"/>
      <c r="C842" s="5"/>
      <c r="D842" s="5"/>
      <c r="E842" s="54"/>
      <c r="F842" s="54"/>
      <c r="G842" s="54"/>
      <c r="H842" s="3"/>
      <c r="I842" s="3"/>
      <c r="J842" s="5"/>
    </row>
    <row r="843" spans="2:10">
      <c r="B843" s="5"/>
      <c r="C843" s="5"/>
      <c r="D843" s="5"/>
      <c r="E843" s="54"/>
      <c r="F843" s="54"/>
      <c r="G843" s="54"/>
      <c r="H843" s="3"/>
      <c r="I843" s="3"/>
      <c r="J843" s="5"/>
    </row>
    <row r="844" spans="2:10">
      <c r="B844" s="5"/>
      <c r="C844" s="5"/>
      <c r="D844" s="5"/>
      <c r="E844" s="54"/>
      <c r="F844" s="54"/>
      <c r="G844" s="54"/>
      <c r="H844" s="3"/>
      <c r="I844" s="3"/>
      <c r="J844" s="5"/>
    </row>
    <row r="845" spans="2:10">
      <c r="B845" s="5"/>
      <c r="C845" s="5"/>
      <c r="D845" s="5"/>
      <c r="E845" s="54"/>
      <c r="F845" s="54"/>
      <c r="G845" s="54"/>
      <c r="H845" s="3"/>
      <c r="I845" s="3"/>
      <c r="J845" s="5"/>
    </row>
    <row r="846" spans="2:10">
      <c r="B846" s="5"/>
      <c r="C846" s="5"/>
      <c r="D846" s="5"/>
      <c r="E846" s="54"/>
      <c r="F846" s="54"/>
      <c r="G846" s="54"/>
      <c r="H846" s="3"/>
      <c r="I846" s="3"/>
      <c r="J846" s="5"/>
    </row>
    <row r="847" spans="2:10">
      <c r="B847" s="5"/>
      <c r="C847" s="5"/>
      <c r="D847" s="5"/>
      <c r="E847" s="54"/>
      <c r="F847" s="54"/>
      <c r="G847" s="54"/>
      <c r="H847" s="3"/>
      <c r="I847" s="3"/>
      <c r="J847" s="5"/>
    </row>
    <row r="848" spans="2:10">
      <c r="B848" s="5"/>
      <c r="C848" s="5"/>
      <c r="D848" s="5"/>
      <c r="E848" s="54"/>
      <c r="F848" s="54"/>
      <c r="G848" s="54"/>
      <c r="H848" s="3"/>
      <c r="I848" s="3"/>
      <c r="J848" s="5"/>
    </row>
    <row r="849" spans="2:10">
      <c r="B849" s="5"/>
      <c r="C849" s="5"/>
      <c r="D849" s="5"/>
      <c r="E849" s="54"/>
      <c r="F849" s="54"/>
      <c r="G849" s="54"/>
      <c r="H849" s="3"/>
      <c r="I849" s="3"/>
      <c r="J849" s="5"/>
    </row>
    <row r="850" spans="2:10">
      <c r="B850" s="5"/>
      <c r="C850" s="5"/>
      <c r="D850" s="5"/>
      <c r="E850" s="54"/>
      <c r="F850" s="54"/>
      <c r="G850" s="54"/>
      <c r="H850" s="3"/>
      <c r="I850" s="3"/>
      <c r="J850" s="5"/>
    </row>
    <row r="851" spans="2:10">
      <c r="B851" s="5"/>
      <c r="C851" s="5"/>
      <c r="D851" s="5"/>
      <c r="E851" s="54"/>
      <c r="F851" s="54"/>
      <c r="G851" s="54"/>
      <c r="H851" s="3"/>
      <c r="I851" s="3"/>
      <c r="J851" s="5"/>
    </row>
    <row r="852" spans="2:10">
      <c r="B852" s="5"/>
      <c r="C852" s="5"/>
      <c r="D852" s="5"/>
      <c r="E852" s="54"/>
      <c r="F852" s="54"/>
      <c r="G852" s="54"/>
      <c r="H852" s="3"/>
      <c r="I852" s="3"/>
      <c r="J852" s="5"/>
    </row>
    <row r="853" spans="2:10">
      <c r="B853" s="5"/>
      <c r="C853" s="5"/>
      <c r="D853" s="5"/>
      <c r="E853" s="54"/>
      <c r="F853" s="54"/>
      <c r="G853" s="54"/>
      <c r="H853" s="3"/>
      <c r="I853" s="3"/>
      <c r="J853" s="5"/>
    </row>
    <row r="854" spans="2:10">
      <c r="B854" s="5"/>
      <c r="C854" s="5"/>
      <c r="D854" s="5"/>
      <c r="E854" s="54"/>
      <c r="F854" s="54"/>
      <c r="G854" s="54"/>
      <c r="H854" s="3"/>
      <c r="I854" s="3"/>
      <c r="J854" s="5"/>
    </row>
    <row r="855" spans="2:10">
      <c r="B855" s="5"/>
      <c r="C855" s="5"/>
      <c r="D855" s="5"/>
      <c r="E855" s="54"/>
      <c r="F855" s="54"/>
      <c r="G855" s="54"/>
      <c r="H855" s="3"/>
      <c r="I855" s="3"/>
      <c r="J855" s="5"/>
    </row>
    <row r="856" spans="2:10">
      <c r="B856" s="5"/>
      <c r="C856" s="5"/>
      <c r="D856" s="5"/>
      <c r="E856" s="54"/>
      <c r="F856" s="54"/>
      <c r="G856" s="54"/>
      <c r="H856" s="3"/>
      <c r="I856" s="3"/>
      <c r="J856" s="5"/>
    </row>
    <row r="857" spans="2:10">
      <c r="B857" s="5"/>
      <c r="C857" s="5"/>
      <c r="D857" s="5"/>
      <c r="E857" s="54"/>
      <c r="F857" s="54"/>
      <c r="G857" s="54"/>
      <c r="H857" s="3"/>
      <c r="I857" s="3"/>
      <c r="J857" s="5"/>
    </row>
    <row r="858" spans="2:10">
      <c r="B858" s="5"/>
      <c r="C858" s="5"/>
      <c r="D858" s="5"/>
      <c r="E858" s="54"/>
      <c r="F858" s="54"/>
      <c r="G858" s="54"/>
      <c r="H858" s="3"/>
      <c r="I858" s="3"/>
      <c r="J858" s="5"/>
    </row>
    <row r="859" spans="2:10">
      <c r="B859" s="5"/>
      <c r="C859" s="5"/>
      <c r="D859" s="5"/>
      <c r="E859" s="54"/>
      <c r="F859" s="54"/>
      <c r="G859" s="54"/>
      <c r="H859" s="3"/>
      <c r="I859" s="3"/>
      <c r="J859" s="5"/>
    </row>
    <row r="860" spans="2:10">
      <c r="B860" s="5"/>
      <c r="C860" s="5"/>
      <c r="D860" s="5"/>
      <c r="E860" s="54"/>
      <c r="F860" s="54"/>
      <c r="G860" s="54"/>
      <c r="H860" s="3"/>
      <c r="I860" s="3"/>
      <c r="J860" s="5"/>
    </row>
    <row r="861" spans="2:10">
      <c r="B861" s="5"/>
      <c r="C861" s="5"/>
      <c r="D861" s="5"/>
      <c r="E861" s="54"/>
      <c r="F861" s="54"/>
      <c r="G861" s="54"/>
      <c r="H861" s="3"/>
      <c r="I861" s="3"/>
      <c r="J861" s="5"/>
    </row>
    <row r="862" spans="2:10">
      <c r="B862" s="5"/>
      <c r="C862" s="5"/>
      <c r="D862" s="5"/>
      <c r="E862" s="54"/>
      <c r="F862" s="54"/>
      <c r="G862" s="54"/>
      <c r="H862" s="3"/>
      <c r="I862" s="3"/>
      <c r="J862" s="5"/>
    </row>
    <row r="863" spans="2:10">
      <c r="B863" s="5"/>
      <c r="C863" s="5"/>
      <c r="D863" s="5"/>
      <c r="E863" s="54"/>
      <c r="F863" s="54"/>
      <c r="G863" s="54"/>
      <c r="H863" s="3"/>
      <c r="I863" s="3"/>
      <c r="J863" s="5"/>
    </row>
    <row r="864" spans="2:10">
      <c r="B864" s="5"/>
      <c r="C864" s="5"/>
      <c r="D864" s="5"/>
      <c r="E864" s="54"/>
      <c r="F864" s="54"/>
      <c r="G864" s="54"/>
      <c r="H864" s="3"/>
      <c r="I864" s="3"/>
      <c r="J864" s="5"/>
    </row>
    <row r="865" spans="2:10">
      <c r="B865" s="5"/>
      <c r="C865" s="5"/>
      <c r="D865" s="5"/>
      <c r="E865" s="54"/>
      <c r="F865" s="54"/>
      <c r="G865" s="54"/>
      <c r="H865" s="3"/>
      <c r="I865" s="3"/>
      <c r="J865" s="5"/>
    </row>
    <row r="866" spans="2:10">
      <c r="B866" s="5"/>
      <c r="C866" s="5"/>
      <c r="D866" s="5"/>
      <c r="E866" s="54"/>
      <c r="F866" s="54"/>
      <c r="G866" s="54"/>
      <c r="H866" s="3"/>
      <c r="I866" s="3"/>
      <c r="J866" s="5"/>
    </row>
    <row r="867" spans="2:10">
      <c r="B867" s="5"/>
      <c r="C867" s="5"/>
      <c r="D867" s="5"/>
      <c r="E867" s="54"/>
      <c r="F867" s="54"/>
      <c r="G867" s="54"/>
      <c r="H867" s="3"/>
      <c r="I867" s="3"/>
      <c r="J867" s="5"/>
    </row>
    <row r="868" spans="2:10">
      <c r="B868" s="5"/>
      <c r="C868" s="5"/>
      <c r="D868" s="5"/>
      <c r="E868" s="54"/>
      <c r="F868" s="54"/>
      <c r="G868" s="54"/>
      <c r="H868" s="3"/>
      <c r="I868" s="3"/>
      <c r="J868" s="5"/>
    </row>
    <row r="869" spans="2:10">
      <c r="B869" s="5"/>
      <c r="C869" s="5"/>
      <c r="D869" s="5"/>
      <c r="E869" s="54"/>
      <c r="F869" s="54"/>
      <c r="G869" s="54"/>
      <c r="H869" s="3"/>
      <c r="I869" s="3"/>
      <c r="J869" s="5"/>
    </row>
    <row r="870" spans="2:10">
      <c r="B870" s="5"/>
      <c r="C870" s="5"/>
      <c r="D870" s="5"/>
      <c r="E870" s="54"/>
      <c r="F870" s="54"/>
      <c r="G870" s="54"/>
      <c r="H870" s="3"/>
      <c r="I870" s="3"/>
      <c r="J870" s="5"/>
    </row>
    <row r="871" spans="2:10">
      <c r="B871" s="5"/>
      <c r="C871" s="5"/>
      <c r="D871" s="5"/>
      <c r="E871" s="54"/>
      <c r="F871" s="54"/>
      <c r="G871" s="54"/>
      <c r="H871" s="3"/>
      <c r="I871" s="3"/>
      <c r="J871" s="5"/>
    </row>
    <row r="872" spans="2:10">
      <c r="B872" s="5"/>
      <c r="C872" s="5"/>
      <c r="D872" s="5"/>
      <c r="E872" s="54"/>
      <c r="F872" s="54"/>
      <c r="G872" s="54"/>
      <c r="H872" s="3"/>
      <c r="I872" s="3"/>
      <c r="J872" s="5"/>
    </row>
    <row r="873" spans="2:10">
      <c r="B873" s="5"/>
      <c r="C873" s="5"/>
      <c r="D873" s="5"/>
      <c r="E873" s="54"/>
      <c r="F873" s="54"/>
      <c r="G873" s="54"/>
      <c r="H873" s="3"/>
      <c r="I873" s="3"/>
      <c r="J873" s="5"/>
    </row>
    <row r="874" spans="2:10">
      <c r="B874" s="5"/>
      <c r="C874" s="5"/>
      <c r="D874" s="5"/>
      <c r="E874" s="54"/>
      <c r="F874" s="54"/>
      <c r="G874" s="54"/>
      <c r="H874" s="3"/>
      <c r="I874" s="3"/>
      <c r="J874" s="5"/>
    </row>
    <row r="875" spans="2:10">
      <c r="B875" s="5"/>
      <c r="C875" s="5"/>
      <c r="D875" s="5"/>
      <c r="E875" s="54"/>
      <c r="F875" s="54"/>
      <c r="G875" s="54"/>
      <c r="H875" s="3"/>
      <c r="I875" s="3"/>
      <c r="J875" s="5"/>
    </row>
    <row r="876" spans="2:10">
      <c r="B876" s="5"/>
      <c r="C876" s="5"/>
      <c r="D876" s="5"/>
      <c r="E876" s="54"/>
      <c r="F876" s="54"/>
      <c r="G876" s="54"/>
      <c r="H876" s="3"/>
      <c r="I876" s="3"/>
      <c r="J876" s="5"/>
    </row>
    <row r="877" spans="2:10">
      <c r="B877" s="5"/>
      <c r="C877" s="5"/>
      <c r="D877" s="5"/>
      <c r="E877" s="54"/>
      <c r="F877" s="54"/>
      <c r="G877" s="54"/>
      <c r="H877" s="3"/>
      <c r="I877" s="3"/>
      <c r="J877" s="5"/>
    </row>
    <row r="878" spans="2:10">
      <c r="B878" s="5"/>
      <c r="C878" s="5"/>
      <c r="D878" s="5"/>
      <c r="E878" s="54"/>
      <c r="F878" s="54"/>
      <c r="G878" s="54"/>
      <c r="H878" s="3"/>
      <c r="I878" s="3"/>
      <c r="J878" s="5"/>
    </row>
    <row r="879" spans="2:10">
      <c r="B879" s="5"/>
      <c r="C879" s="5"/>
      <c r="D879" s="5"/>
      <c r="E879" s="54"/>
      <c r="F879" s="54"/>
      <c r="G879" s="54"/>
      <c r="H879" s="3"/>
      <c r="I879" s="3"/>
      <c r="J879" s="5"/>
    </row>
    <row r="880" spans="2:10">
      <c r="B880" s="5"/>
      <c r="C880" s="5"/>
      <c r="D880" s="5"/>
      <c r="E880" s="54"/>
      <c r="F880" s="54"/>
      <c r="G880" s="54"/>
      <c r="H880" s="3"/>
      <c r="I880" s="3"/>
      <c r="J880" s="5"/>
    </row>
    <row r="881" spans="2:10">
      <c r="B881" s="5"/>
      <c r="C881" s="5"/>
      <c r="D881" s="5"/>
      <c r="E881" s="54"/>
      <c r="F881" s="54"/>
      <c r="G881" s="54"/>
      <c r="H881" s="3"/>
      <c r="I881" s="3"/>
      <c r="J881" s="5"/>
    </row>
    <row r="882" spans="2:10">
      <c r="B882" s="5"/>
      <c r="C882" s="5"/>
      <c r="D882" s="5"/>
      <c r="E882" s="54"/>
      <c r="F882" s="54"/>
      <c r="G882" s="54"/>
      <c r="H882" s="3"/>
      <c r="I882" s="3"/>
      <c r="J882" s="5"/>
    </row>
    <row r="883" spans="2:10">
      <c r="B883" s="5"/>
      <c r="C883" s="5"/>
      <c r="D883" s="5"/>
      <c r="E883" s="54"/>
      <c r="F883" s="54"/>
      <c r="G883" s="54"/>
      <c r="H883" s="3"/>
      <c r="I883" s="3"/>
      <c r="J883" s="5"/>
    </row>
    <row r="884" spans="2:10">
      <c r="B884" s="5"/>
      <c r="C884" s="5"/>
      <c r="D884" s="5"/>
      <c r="E884" s="54"/>
      <c r="F884" s="54"/>
      <c r="G884" s="54"/>
      <c r="H884" s="3"/>
      <c r="I884" s="3"/>
      <c r="J884" s="5"/>
    </row>
    <row r="885" spans="2:10">
      <c r="B885" s="5"/>
      <c r="C885" s="5"/>
      <c r="D885" s="5"/>
      <c r="E885" s="54"/>
      <c r="F885" s="54"/>
      <c r="G885" s="54"/>
      <c r="H885" s="3"/>
      <c r="I885" s="3"/>
      <c r="J885" s="5"/>
    </row>
    <row r="886" spans="2:10">
      <c r="B886" s="5"/>
      <c r="C886" s="5"/>
      <c r="D886" s="5"/>
      <c r="E886" s="54"/>
      <c r="F886" s="54"/>
      <c r="G886" s="54"/>
      <c r="H886" s="3"/>
      <c r="I886" s="3"/>
      <c r="J886" s="5"/>
    </row>
    <row r="887" spans="2:10">
      <c r="B887" s="5"/>
      <c r="C887" s="5"/>
      <c r="D887" s="5"/>
      <c r="E887" s="54"/>
      <c r="F887" s="54"/>
      <c r="G887" s="54"/>
      <c r="H887" s="3"/>
      <c r="I887" s="3"/>
      <c r="J887" s="5"/>
    </row>
    <row r="888" spans="2:10">
      <c r="B888" s="5"/>
      <c r="C888" s="5"/>
      <c r="D888" s="5"/>
      <c r="E888" s="54"/>
      <c r="F888" s="54"/>
      <c r="G888" s="54"/>
      <c r="H888" s="3"/>
      <c r="I888" s="3"/>
      <c r="J888" s="5"/>
    </row>
    <row r="889" spans="2:10">
      <c r="B889" s="5"/>
      <c r="C889" s="5"/>
      <c r="D889" s="5"/>
      <c r="E889" s="54"/>
      <c r="F889" s="54"/>
      <c r="G889" s="54"/>
      <c r="H889" s="3"/>
      <c r="I889" s="3"/>
      <c r="J889" s="5"/>
    </row>
    <row r="890" spans="2:10">
      <c r="B890" s="5"/>
      <c r="C890" s="5"/>
      <c r="D890" s="5"/>
      <c r="E890" s="54"/>
      <c r="F890" s="54"/>
      <c r="G890" s="54"/>
      <c r="H890" s="3"/>
      <c r="I890" s="3"/>
      <c r="J890" s="5"/>
    </row>
    <row r="891" spans="2:10">
      <c r="B891" s="5"/>
      <c r="C891" s="5"/>
      <c r="D891" s="5"/>
      <c r="E891" s="54"/>
      <c r="F891" s="54"/>
      <c r="G891" s="54"/>
      <c r="H891" s="3"/>
      <c r="I891" s="3"/>
      <c r="J891" s="5"/>
    </row>
    <row r="892" spans="2:10">
      <c r="B892" s="5"/>
      <c r="C892" s="5"/>
      <c r="D892" s="5"/>
      <c r="E892" s="54"/>
      <c r="F892" s="54"/>
      <c r="G892" s="54"/>
      <c r="H892" s="3"/>
      <c r="I892" s="3"/>
      <c r="J892" s="5"/>
    </row>
    <row r="893" spans="2:10">
      <c r="B893" s="5"/>
      <c r="C893" s="5"/>
      <c r="D893" s="5"/>
      <c r="E893" s="54"/>
      <c r="F893" s="54"/>
      <c r="G893" s="54"/>
      <c r="H893" s="3"/>
      <c r="I893" s="3"/>
      <c r="J893" s="5"/>
    </row>
    <row r="894" spans="2:10">
      <c r="B894" s="5"/>
      <c r="C894" s="5"/>
      <c r="D894" s="5"/>
      <c r="E894" s="54"/>
      <c r="F894" s="54"/>
      <c r="G894" s="54"/>
      <c r="H894" s="3"/>
      <c r="I894" s="3"/>
      <c r="J894" s="5"/>
    </row>
    <row r="895" spans="2:10">
      <c r="B895" s="5"/>
      <c r="C895" s="5"/>
      <c r="D895" s="5"/>
      <c r="E895" s="54"/>
      <c r="F895" s="54"/>
      <c r="G895" s="54"/>
      <c r="H895" s="3"/>
      <c r="I895" s="3"/>
      <c r="J895" s="5"/>
    </row>
    <row r="896" spans="2:10">
      <c r="B896" s="5"/>
      <c r="C896" s="5"/>
      <c r="D896" s="5"/>
      <c r="E896" s="54"/>
      <c r="F896" s="54"/>
      <c r="G896" s="54"/>
      <c r="H896" s="3"/>
      <c r="I896" s="3"/>
      <c r="J896" s="5"/>
    </row>
    <row r="897" spans="2:10">
      <c r="B897" s="5"/>
      <c r="C897" s="5"/>
      <c r="D897" s="5"/>
      <c r="E897" s="54"/>
      <c r="F897" s="54"/>
      <c r="G897" s="54"/>
      <c r="H897" s="3"/>
      <c r="I897" s="3"/>
      <c r="J897" s="5"/>
    </row>
    <row r="898" spans="2:10">
      <c r="B898" s="5"/>
      <c r="C898" s="5"/>
      <c r="D898" s="5"/>
      <c r="E898" s="54"/>
      <c r="F898" s="54"/>
      <c r="G898" s="54"/>
      <c r="H898" s="3"/>
      <c r="I898" s="3"/>
      <c r="J898" s="5"/>
    </row>
    <row r="899" spans="2:10">
      <c r="B899" s="5"/>
      <c r="C899" s="5"/>
      <c r="D899" s="5"/>
      <c r="E899" s="54"/>
      <c r="F899" s="54"/>
      <c r="G899" s="54"/>
      <c r="H899" s="3"/>
      <c r="I899" s="3"/>
      <c r="J899" s="5"/>
    </row>
    <row r="900" spans="2:10">
      <c r="B900" s="5"/>
      <c r="C900" s="5"/>
      <c r="D900" s="5"/>
      <c r="E900" s="54"/>
      <c r="F900" s="54"/>
      <c r="G900" s="54"/>
      <c r="H900" s="3"/>
      <c r="I900" s="3"/>
      <c r="J900" s="5"/>
    </row>
    <row r="901" spans="2:10">
      <c r="B901" s="5"/>
      <c r="C901" s="5"/>
      <c r="D901" s="5"/>
      <c r="E901" s="54"/>
      <c r="F901" s="54"/>
      <c r="G901" s="54"/>
      <c r="H901" s="3"/>
      <c r="I901" s="3"/>
      <c r="J901" s="5"/>
    </row>
    <row r="902" spans="2:10">
      <c r="B902" s="5"/>
      <c r="C902" s="5"/>
      <c r="D902" s="5"/>
      <c r="E902" s="54"/>
      <c r="F902" s="54"/>
      <c r="G902" s="54"/>
      <c r="H902" s="3"/>
      <c r="I902" s="3"/>
      <c r="J902" s="5"/>
    </row>
    <row r="903" spans="2:10">
      <c r="B903" s="5"/>
      <c r="C903" s="5"/>
      <c r="D903" s="5"/>
      <c r="E903" s="54"/>
      <c r="F903" s="54"/>
      <c r="G903" s="54"/>
      <c r="H903" s="3"/>
      <c r="I903" s="3"/>
      <c r="J903" s="5"/>
    </row>
    <row r="904" spans="2:10">
      <c r="B904" s="5"/>
      <c r="C904" s="5"/>
      <c r="D904" s="5"/>
      <c r="E904" s="54"/>
      <c r="F904" s="54"/>
      <c r="G904" s="54"/>
      <c r="H904" s="3"/>
      <c r="I904" s="3"/>
      <c r="J904" s="5"/>
    </row>
    <row r="905" spans="2:10">
      <c r="B905" s="5"/>
      <c r="C905" s="5"/>
      <c r="D905" s="5"/>
      <c r="E905" s="54"/>
      <c r="F905" s="54"/>
      <c r="G905" s="54"/>
      <c r="H905" s="3"/>
      <c r="I905" s="3"/>
      <c r="J905" s="5"/>
    </row>
    <row r="906" spans="2:10">
      <c r="B906" s="5"/>
      <c r="C906" s="5"/>
      <c r="D906" s="5"/>
      <c r="E906" s="54"/>
      <c r="F906" s="54"/>
      <c r="G906" s="54"/>
      <c r="H906" s="3"/>
      <c r="I906" s="3"/>
      <c r="J906" s="5"/>
    </row>
    <row r="907" spans="2:10">
      <c r="B907" s="5"/>
      <c r="C907" s="5"/>
      <c r="D907" s="5"/>
      <c r="E907" s="54"/>
      <c r="F907" s="54"/>
      <c r="G907" s="54"/>
      <c r="H907" s="3"/>
      <c r="I907" s="3"/>
      <c r="J907" s="5"/>
    </row>
    <row r="908" spans="2:10">
      <c r="B908" s="5"/>
      <c r="C908" s="5"/>
      <c r="D908" s="5"/>
      <c r="E908" s="54"/>
      <c r="F908" s="54"/>
      <c r="G908" s="54"/>
      <c r="H908" s="3"/>
      <c r="I908" s="3"/>
      <c r="J908" s="5"/>
    </row>
    <row r="909" spans="2:10">
      <c r="B909" s="5"/>
      <c r="C909" s="5"/>
      <c r="D909" s="5"/>
      <c r="E909" s="54"/>
      <c r="F909" s="54"/>
      <c r="G909" s="54"/>
      <c r="H909" s="3"/>
      <c r="I909" s="3"/>
      <c r="J909" s="5"/>
    </row>
    <row r="910" spans="2:10">
      <c r="B910" s="5"/>
      <c r="C910" s="5"/>
      <c r="D910" s="5"/>
      <c r="E910" s="54"/>
      <c r="F910" s="54"/>
      <c r="G910" s="54"/>
      <c r="H910" s="3"/>
      <c r="I910" s="3"/>
      <c r="J910" s="5"/>
    </row>
    <row r="911" spans="2:10">
      <c r="B911" s="5"/>
      <c r="C911" s="5"/>
      <c r="D911" s="5"/>
      <c r="E911" s="54"/>
      <c r="F911" s="54"/>
      <c r="G911" s="54"/>
      <c r="H911" s="3"/>
      <c r="I911" s="3"/>
      <c r="J911" s="5"/>
    </row>
    <row r="912" spans="2:10">
      <c r="B912" s="5"/>
      <c r="C912" s="5"/>
      <c r="D912" s="5"/>
      <c r="E912" s="54"/>
      <c r="F912" s="54"/>
      <c r="G912" s="54"/>
      <c r="H912" s="3"/>
      <c r="I912" s="3"/>
      <c r="J912" s="5"/>
    </row>
    <row r="913" spans="2:10">
      <c r="B913" s="5"/>
      <c r="C913" s="5"/>
      <c r="D913" s="5"/>
      <c r="E913" s="54"/>
      <c r="F913" s="54"/>
      <c r="G913" s="54"/>
      <c r="H913" s="3"/>
      <c r="I913" s="3"/>
      <c r="J913" s="5"/>
    </row>
    <row r="914" spans="2:10">
      <c r="B914" s="5"/>
      <c r="C914" s="5"/>
      <c r="D914" s="5"/>
      <c r="E914" s="54"/>
      <c r="F914" s="54"/>
      <c r="G914" s="54"/>
      <c r="H914" s="3"/>
      <c r="I914" s="3"/>
      <c r="J914" s="5"/>
    </row>
    <row r="915" spans="2:10">
      <c r="B915" s="5"/>
      <c r="C915" s="5"/>
      <c r="D915" s="5"/>
      <c r="E915" s="54"/>
      <c r="F915" s="54"/>
      <c r="G915" s="54"/>
      <c r="H915" s="3"/>
      <c r="I915" s="3"/>
      <c r="J915" s="5"/>
    </row>
    <row r="916" spans="2:10">
      <c r="B916" s="5"/>
      <c r="C916" s="5"/>
      <c r="D916" s="5"/>
      <c r="E916" s="54"/>
      <c r="F916" s="54"/>
      <c r="G916" s="54"/>
      <c r="H916" s="3"/>
      <c r="I916" s="3"/>
      <c r="J916" s="5"/>
    </row>
    <row r="917" spans="2:10">
      <c r="B917" s="5"/>
      <c r="C917" s="5"/>
      <c r="D917" s="5"/>
      <c r="E917" s="54"/>
      <c r="F917" s="54"/>
      <c r="G917" s="54"/>
      <c r="H917" s="3"/>
      <c r="I917" s="3"/>
      <c r="J917" s="5"/>
    </row>
    <row r="918" spans="2:10">
      <c r="B918" s="5"/>
      <c r="C918" s="5"/>
      <c r="D918" s="5"/>
      <c r="E918" s="54"/>
      <c r="F918" s="54"/>
      <c r="G918" s="54"/>
      <c r="H918" s="3"/>
      <c r="I918" s="3"/>
      <c r="J918" s="5"/>
    </row>
    <row r="919" spans="2:10">
      <c r="B919" s="5"/>
      <c r="C919" s="5"/>
      <c r="D919" s="5"/>
      <c r="E919" s="54"/>
      <c r="F919" s="54"/>
      <c r="G919" s="54"/>
      <c r="H919" s="3"/>
      <c r="I919" s="3"/>
      <c r="J919" s="5"/>
    </row>
    <row r="920" spans="2:10">
      <c r="B920" s="5"/>
      <c r="C920" s="5"/>
      <c r="D920" s="5"/>
      <c r="E920" s="54"/>
      <c r="F920" s="54"/>
      <c r="G920" s="54"/>
      <c r="H920" s="3"/>
      <c r="I920" s="3"/>
      <c r="J920" s="5"/>
    </row>
    <row r="921" spans="2:10">
      <c r="B921" s="5"/>
      <c r="C921" s="5"/>
      <c r="D921" s="5"/>
      <c r="E921" s="54"/>
      <c r="F921" s="54"/>
      <c r="G921" s="54"/>
      <c r="H921" s="3"/>
      <c r="I921" s="3"/>
      <c r="J921" s="5"/>
    </row>
    <row r="922" spans="2:10">
      <c r="B922" s="5"/>
      <c r="C922" s="5"/>
      <c r="D922" s="5"/>
      <c r="E922" s="54"/>
      <c r="F922" s="54"/>
      <c r="G922" s="54"/>
      <c r="H922" s="3"/>
      <c r="I922" s="3"/>
      <c r="J922" s="5"/>
    </row>
    <row r="923" spans="2:10">
      <c r="B923" s="5"/>
      <c r="C923" s="5"/>
      <c r="D923" s="5"/>
      <c r="E923" s="54"/>
      <c r="F923" s="54"/>
      <c r="G923" s="54"/>
      <c r="H923" s="3"/>
      <c r="I923" s="3"/>
      <c r="J923" s="5"/>
    </row>
    <row r="924" spans="2:10">
      <c r="B924" s="5"/>
      <c r="C924" s="5"/>
      <c r="D924" s="5"/>
      <c r="E924" s="54"/>
      <c r="F924" s="54"/>
      <c r="G924" s="54"/>
      <c r="H924" s="3"/>
      <c r="I924" s="3"/>
      <c r="J924" s="5"/>
    </row>
    <row r="925" spans="2:10">
      <c r="B925" s="5"/>
      <c r="C925" s="5"/>
      <c r="D925" s="5"/>
      <c r="E925" s="54"/>
      <c r="F925" s="54"/>
      <c r="G925" s="54"/>
      <c r="H925" s="3"/>
      <c r="I925" s="3"/>
      <c r="J925" s="5"/>
    </row>
    <row r="926" spans="2:10">
      <c r="B926" s="5"/>
      <c r="C926" s="5"/>
      <c r="D926" s="5"/>
      <c r="E926" s="54"/>
      <c r="F926" s="54"/>
      <c r="G926" s="54"/>
      <c r="H926" s="3"/>
      <c r="I926" s="3"/>
      <c r="J926" s="5"/>
    </row>
    <row r="927" spans="2:10">
      <c r="B927" s="5"/>
      <c r="C927" s="5"/>
      <c r="D927" s="5"/>
      <c r="E927" s="54"/>
      <c r="F927" s="54"/>
      <c r="G927" s="54"/>
      <c r="H927" s="3"/>
      <c r="I927" s="3"/>
      <c r="J927" s="5"/>
    </row>
    <row r="928" spans="2:10">
      <c r="B928" s="5"/>
      <c r="C928" s="5"/>
      <c r="D928" s="5"/>
      <c r="E928" s="54"/>
      <c r="F928" s="54"/>
      <c r="G928" s="54"/>
      <c r="H928" s="3"/>
      <c r="I928" s="3"/>
      <c r="J928" s="5"/>
    </row>
    <row r="929" spans="2:10">
      <c r="B929" s="5"/>
      <c r="C929" s="5"/>
      <c r="D929" s="5"/>
      <c r="E929" s="54"/>
      <c r="F929" s="54"/>
      <c r="G929" s="54"/>
      <c r="H929" s="3"/>
      <c r="I929" s="3"/>
      <c r="J929" s="5"/>
    </row>
    <row r="930" spans="2:10">
      <c r="B930" s="5"/>
      <c r="C930" s="5"/>
      <c r="D930" s="5"/>
      <c r="E930" s="54"/>
      <c r="F930" s="54"/>
      <c r="G930" s="54"/>
      <c r="H930" s="3"/>
      <c r="I930" s="3"/>
      <c r="J930" s="5"/>
    </row>
    <row r="931" spans="2:10">
      <c r="B931" s="5"/>
      <c r="C931" s="5"/>
      <c r="D931" s="5"/>
      <c r="E931" s="54"/>
      <c r="F931" s="54"/>
      <c r="G931" s="54"/>
      <c r="H931" s="3"/>
      <c r="I931" s="3"/>
      <c r="J931" s="5"/>
    </row>
    <row r="932" spans="2:10">
      <c r="B932" s="5"/>
      <c r="C932" s="5"/>
      <c r="D932" s="5"/>
      <c r="E932" s="54"/>
      <c r="F932" s="54"/>
      <c r="G932" s="54"/>
      <c r="H932" s="3"/>
      <c r="I932" s="3"/>
      <c r="J932" s="5"/>
    </row>
    <row r="933" spans="2:10">
      <c r="B933" s="5"/>
      <c r="C933" s="5"/>
      <c r="D933" s="5"/>
      <c r="E933" s="54"/>
      <c r="F933" s="54"/>
      <c r="G933" s="54"/>
      <c r="H933" s="3"/>
      <c r="I933" s="3"/>
      <c r="J933" s="5"/>
    </row>
    <row r="934" spans="2:10">
      <c r="B934" s="5"/>
      <c r="C934" s="5"/>
      <c r="D934" s="5"/>
      <c r="E934" s="54"/>
      <c r="F934" s="54"/>
      <c r="G934" s="54"/>
      <c r="H934" s="3"/>
      <c r="I934" s="3"/>
      <c r="J934" s="5"/>
    </row>
    <row r="935" spans="2:10">
      <c r="B935" s="5"/>
      <c r="C935" s="5"/>
      <c r="D935" s="5"/>
      <c r="E935" s="54"/>
      <c r="F935" s="54"/>
      <c r="G935" s="54"/>
      <c r="H935" s="3"/>
      <c r="I935" s="3"/>
      <c r="J935" s="5"/>
    </row>
    <row r="936" spans="2:10">
      <c r="B936" s="5"/>
      <c r="C936" s="5"/>
      <c r="D936" s="5"/>
      <c r="E936" s="54"/>
      <c r="F936" s="54"/>
      <c r="G936" s="54"/>
      <c r="H936" s="3"/>
      <c r="I936" s="3"/>
      <c r="J936" s="5"/>
    </row>
    <row r="937" spans="2:10">
      <c r="B937" s="5"/>
      <c r="C937" s="5"/>
      <c r="D937" s="5"/>
      <c r="E937" s="54"/>
      <c r="F937" s="54"/>
      <c r="G937" s="54"/>
      <c r="H937" s="3"/>
      <c r="I937" s="3"/>
      <c r="J937" s="5"/>
    </row>
    <row r="938" spans="2:10">
      <c r="B938" s="5"/>
      <c r="C938" s="5"/>
      <c r="D938" s="5"/>
      <c r="E938" s="54"/>
      <c r="F938" s="54"/>
      <c r="G938" s="54"/>
      <c r="H938" s="3"/>
      <c r="I938" s="3"/>
      <c r="J938" s="5"/>
    </row>
    <row r="939" spans="2:10">
      <c r="B939" s="5"/>
      <c r="C939" s="5"/>
      <c r="D939" s="5"/>
      <c r="E939" s="54"/>
      <c r="F939" s="54"/>
      <c r="G939" s="54"/>
      <c r="H939" s="3"/>
      <c r="I939" s="3"/>
      <c r="J939" s="5"/>
    </row>
    <row r="940" spans="2:10">
      <c r="B940" s="5"/>
      <c r="C940" s="5"/>
      <c r="D940" s="5"/>
      <c r="E940" s="54"/>
      <c r="F940" s="54"/>
      <c r="G940" s="54"/>
      <c r="H940" s="3"/>
      <c r="I940" s="3"/>
      <c r="J940" s="5"/>
    </row>
    <row r="941" spans="2:10">
      <c r="B941" s="5"/>
      <c r="C941" s="5"/>
      <c r="D941" s="5"/>
      <c r="E941" s="54"/>
      <c r="F941" s="54"/>
      <c r="G941" s="54"/>
      <c r="H941" s="3"/>
      <c r="I941" s="3"/>
      <c r="J941" s="5"/>
    </row>
    <row r="942" spans="2:10">
      <c r="B942" s="5"/>
      <c r="C942" s="5"/>
      <c r="D942" s="5"/>
      <c r="E942" s="54"/>
      <c r="F942" s="54"/>
      <c r="G942" s="54"/>
      <c r="H942" s="3"/>
      <c r="I942" s="3"/>
      <c r="J942" s="5"/>
    </row>
    <row r="943" spans="2:10">
      <c r="B943" s="5"/>
      <c r="C943" s="5"/>
      <c r="D943" s="5"/>
      <c r="E943" s="54"/>
      <c r="F943" s="54"/>
      <c r="G943" s="54"/>
      <c r="H943" s="3"/>
      <c r="I943" s="3"/>
      <c r="J943" s="5"/>
    </row>
    <row r="944" spans="2:10">
      <c r="B944" s="5"/>
      <c r="C944" s="5"/>
      <c r="D944" s="5"/>
      <c r="E944" s="54"/>
      <c r="F944" s="54"/>
      <c r="G944" s="54"/>
      <c r="H944" s="3"/>
      <c r="I944" s="3"/>
      <c r="J944" s="5"/>
    </row>
    <row r="945" spans="2:10">
      <c r="B945" s="5"/>
      <c r="C945" s="5"/>
      <c r="D945" s="5"/>
      <c r="E945" s="54"/>
      <c r="F945" s="54"/>
      <c r="G945" s="54"/>
      <c r="H945" s="3"/>
      <c r="I945" s="3"/>
      <c r="J945" s="5"/>
    </row>
    <row r="946" spans="2:10">
      <c r="B946" s="5"/>
      <c r="C946" s="5"/>
      <c r="D946" s="5"/>
      <c r="E946" s="54"/>
      <c r="F946" s="54"/>
      <c r="G946" s="54"/>
      <c r="H946" s="3"/>
      <c r="I946" s="3"/>
      <c r="J946" s="5"/>
    </row>
    <row r="947" spans="2:10">
      <c r="B947" s="5"/>
      <c r="C947" s="5"/>
      <c r="D947" s="5"/>
      <c r="E947" s="54"/>
      <c r="F947" s="54"/>
      <c r="G947" s="54"/>
      <c r="H947" s="3"/>
      <c r="I947" s="3"/>
      <c r="J947" s="5"/>
    </row>
    <row r="948" spans="2:10">
      <c r="B948" s="5"/>
      <c r="C948" s="5"/>
      <c r="D948" s="5"/>
      <c r="E948" s="54"/>
      <c r="F948" s="54"/>
      <c r="G948" s="54"/>
      <c r="H948" s="3"/>
      <c r="I948" s="3"/>
      <c r="J948" s="5"/>
    </row>
    <row r="949" spans="2:10">
      <c r="B949" s="5"/>
      <c r="C949" s="5"/>
      <c r="D949" s="5"/>
      <c r="E949" s="54"/>
      <c r="F949" s="54"/>
      <c r="G949" s="54"/>
      <c r="H949" s="3"/>
      <c r="I949" s="3"/>
      <c r="J949" s="5"/>
    </row>
    <row r="950" spans="2:10">
      <c r="B950" s="5"/>
      <c r="C950" s="5"/>
      <c r="D950" s="5"/>
      <c r="E950" s="54"/>
      <c r="F950" s="54"/>
      <c r="G950" s="54"/>
      <c r="H950" s="3"/>
      <c r="I950" s="3"/>
      <c r="J950" s="5"/>
    </row>
    <row r="951" spans="2:10">
      <c r="B951" s="5"/>
      <c r="C951" s="5"/>
      <c r="D951" s="5"/>
      <c r="E951" s="54"/>
      <c r="F951" s="54"/>
      <c r="G951" s="54"/>
      <c r="H951" s="3"/>
      <c r="I951" s="3"/>
      <c r="J951" s="5"/>
    </row>
    <row r="952" spans="2:10">
      <c r="B952" s="5"/>
      <c r="C952" s="5"/>
      <c r="D952" s="5"/>
      <c r="E952" s="54"/>
      <c r="F952" s="54"/>
      <c r="G952" s="54"/>
      <c r="H952" s="3"/>
      <c r="I952" s="3"/>
      <c r="J952" s="5"/>
    </row>
    <row r="953" spans="2:10">
      <c r="B953" s="5"/>
      <c r="C953" s="5"/>
      <c r="D953" s="5"/>
      <c r="E953" s="54"/>
      <c r="F953" s="54"/>
      <c r="G953" s="54"/>
      <c r="H953" s="3"/>
      <c r="I953" s="3"/>
      <c r="J953" s="5"/>
    </row>
    <row r="954" spans="2:10">
      <c r="B954" s="5"/>
      <c r="C954" s="5"/>
      <c r="D954" s="5"/>
      <c r="E954" s="54"/>
      <c r="F954" s="54"/>
      <c r="G954" s="54"/>
      <c r="H954" s="3"/>
      <c r="I954" s="3"/>
      <c r="J954" s="5"/>
    </row>
    <row r="955" spans="2:10">
      <c r="B955" s="5"/>
      <c r="C955" s="5"/>
      <c r="D955" s="5"/>
      <c r="E955" s="54"/>
      <c r="F955" s="54"/>
      <c r="G955" s="54"/>
      <c r="H955" s="3"/>
      <c r="I955" s="3"/>
      <c r="J955" s="5"/>
    </row>
    <row r="956" spans="2:10">
      <c r="B956" s="5"/>
      <c r="C956" s="5"/>
      <c r="D956" s="5"/>
      <c r="E956" s="54"/>
      <c r="F956" s="54"/>
      <c r="G956" s="54"/>
      <c r="H956" s="3"/>
      <c r="I956" s="3"/>
      <c r="J956" s="5"/>
    </row>
    <row r="957" spans="2:10">
      <c r="B957" s="5"/>
      <c r="C957" s="5"/>
      <c r="D957" s="5"/>
      <c r="E957" s="54"/>
      <c r="F957" s="54"/>
      <c r="G957" s="54"/>
      <c r="H957" s="3"/>
      <c r="I957" s="3"/>
      <c r="J957" s="5"/>
    </row>
    <row r="958" spans="2:10">
      <c r="B958" s="5"/>
      <c r="C958" s="5"/>
      <c r="D958" s="5"/>
      <c r="E958" s="54"/>
      <c r="F958" s="54"/>
      <c r="G958" s="54"/>
      <c r="H958" s="3"/>
      <c r="I958" s="3"/>
      <c r="J958" s="5"/>
    </row>
    <row r="959" spans="2:10">
      <c r="B959" s="5"/>
      <c r="C959" s="5"/>
      <c r="D959" s="5"/>
      <c r="E959" s="54"/>
      <c r="F959" s="54"/>
      <c r="G959" s="54"/>
      <c r="H959" s="3"/>
      <c r="I959" s="3"/>
      <c r="J959" s="5"/>
    </row>
    <row r="960" spans="2:10">
      <c r="B960" s="5"/>
      <c r="C960" s="5"/>
      <c r="D960" s="5"/>
      <c r="E960" s="54"/>
      <c r="F960" s="54"/>
      <c r="G960" s="54"/>
      <c r="H960" s="3"/>
      <c r="I960" s="3"/>
      <c r="J960" s="5"/>
    </row>
    <row r="961" spans="2:10">
      <c r="B961" s="5"/>
      <c r="C961" s="5"/>
      <c r="D961" s="5"/>
      <c r="E961" s="54"/>
      <c r="F961" s="54"/>
      <c r="G961" s="54"/>
      <c r="H961" s="3"/>
      <c r="I961" s="3"/>
      <c r="J961" s="5"/>
    </row>
    <row r="962" spans="2:10">
      <c r="B962" s="5"/>
      <c r="C962" s="5"/>
      <c r="D962" s="5"/>
      <c r="E962" s="54"/>
      <c r="F962" s="54"/>
      <c r="G962" s="54"/>
      <c r="H962" s="3"/>
      <c r="I962" s="3"/>
      <c r="J962" s="5"/>
    </row>
    <row r="963" spans="2:10">
      <c r="B963" s="5"/>
      <c r="C963" s="5"/>
      <c r="D963" s="5"/>
      <c r="E963" s="54"/>
      <c r="F963" s="54"/>
      <c r="G963" s="54"/>
      <c r="H963" s="3"/>
      <c r="I963" s="3"/>
      <c r="J963" s="5"/>
    </row>
    <row r="964" spans="2:10">
      <c r="B964" s="5"/>
      <c r="C964" s="5"/>
      <c r="D964" s="5"/>
      <c r="E964" s="54"/>
      <c r="F964" s="54"/>
      <c r="G964" s="54"/>
      <c r="H964" s="3"/>
      <c r="I964" s="3"/>
      <c r="J964" s="5"/>
    </row>
    <row r="965" spans="2:10">
      <c r="B965" s="5"/>
      <c r="C965" s="5"/>
      <c r="D965" s="5"/>
      <c r="E965" s="54"/>
      <c r="F965" s="54"/>
      <c r="G965" s="54"/>
      <c r="H965" s="3"/>
      <c r="I965" s="3"/>
      <c r="J965" s="5"/>
    </row>
    <row r="966" spans="2:10">
      <c r="B966" s="5"/>
      <c r="C966" s="5"/>
      <c r="D966" s="5"/>
      <c r="E966" s="54"/>
      <c r="F966" s="54"/>
      <c r="G966" s="54"/>
      <c r="H966" s="3"/>
      <c r="I966" s="3"/>
      <c r="J966" s="5"/>
    </row>
    <row r="967" spans="2:10">
      <c r="B967" s="5"/>
      <c r="C967" s="5"/>
      <c r="D967" s="5"/>
      <c r="E967" s="54"/>
      <c r="F967" s="54"/>
      <c r="G967" s="54"/>
      <c r="H967" s="3"/>
      <c r="I967" s="3"/>
      <c r="J967" s="5"/>
    </row>
    <row r="968" spans="2:10">
      <c r="B968" s="5"/>
      <c r="C968" s="5"/>
      <c r="D968" s="5"/>
      <c r="E968" s="54"/>
      <c r="F968" s="54"/>
      <c r="G968" s="54"/>
      <c r="H968" s="3"/>
      <c r="I968" s="3"/>
      <c r="J968" s="5"/>
    </row>
    <row r="969" spans="2:10">
      <c r="B969" s="5"/>
      <c r="C969" s="5"/>
      <c r="D969" s="5"/>
      <c r="E969" s="54"/>
      <c r="F969" s="54"/>
      <c r="G969" s="54"/>
      <c r="H969" s="3"/>
      <c r="I969" s="3"/>
      <c r="J969" s="5"/>
    </row>
    <row r="970" spans="2:10">
      <c r="B970" s="5"/>
      <c r="C970" s="5"/>
      <c r="D970" s="5"/>
      <c r="E970" s="54"/>
      <c r="F970" s="54"/>
      <c r="G970" s="54"/>
      <c r="H970" s="3"/>
      <c r="I970" s="3"/>
      <c r="J970" s="5"/>
    </row>
    <row r="971" spans="2:10">
      <c r="B971" s="5"/>
      <c r="C971" s="5"/>
      <c r="D971" s="5"/>
      <c r="E971" s="54"/>
      <c r="F971" s="54"/>
      <c r="G971" s="54"/>
      <c r="H971" s="3"/>
      <c r="I971" s="3"/>
      <c r="J971" s="5"/>
    </row>
    <row r="972" spans="2:10">
      <c r="B972" s="5"/>
      <c r="C972" s="5"/>
      <c r="D972" s="5"/>
      <c r="E972" s="54"/>
      <c r="F972" s="54"/>
      <c r="G972" s="54"/>
      <c r="H972" s="3"/>
      <c r="I972" s="3"/>
      <c r="J972" s="5"/>
    </row>
    <row r="973" spans="2:10">
      <c r="B973" s="5"/>
      <c r="C973" s="5"/>
      <c r="D973" s="5"/>
      <c r="E973" s="54"/>
      <c r="F973" s="54"/>
      <c r="G973" s="54"/>
      <c r="H973" s="3"/>
      <c r="I973" s="3"/>
      <c r="J973" s="5"/>
    </row>
    <row r="974" spans="2:10">
      <c r="B974" s="5"/>
      <c r="C974" s="5"/>
      <c r="D974" s="5"/>
      <c r="E974" s="54"/>
      <c r="F974" s="54"/>
      <c r="G974" s="54"/>
      <c r="H974" s="3"/>
      <c r="I974" s="3"/>
      <c r="J974" s="5"/>
    </row>
    <row r="975" spans="2:10">
      <c r="B975" s="5"/>
      <c r="C975" s="5"/>
      <c r="D975" s="5"/>
      <c r="E975" s="54"/>
      <c r="F975" s="54"/>
      <c r="G975" s="54"/>
      <c r="H975" s="3"/>
      <c r="I975" s="3"/>
      <c r="J975" s="5"/>
    </row>
    <row r="976" spans="2:10">
      <c r="B976" s="5"/>
      <c r="C976" s="5"/>
      <c r="D976" s="5"/>
      <c r="E976" s="54"/>
      <c r="F976" s="54"/>
      <c r="G976" s="54"/>
      <c r="H976" s="3"/>
      <c r="I976" s="3"/>
      <c r="J976" s="5"/>
    </row>
    <row r="977" spans="2:10">
      <c r="B977" s="5"/>
      <c r="C977" s="5"/>
      <c r="D977" s="5"/>
      <c r="E977" s="54"/>
      <c r="F977" s="54"/>
      <c r="G977" s="54"/>
      <c r="H977" s="3"/>
      <c r="I977" s="3"/>
      <c r="J977" s="5"/>
    </row>
    <row r="978" spans="2:10">
      <c r="B978" s="5"/>
      <c r="C978" s="5"/>
      <c r="D978" s="5"/>
      <c r="E978" s="54"/>
      <c r="F978" s="54"/>
      <c r="G978" s="54"/>
      <c r="H978" s="3"/>
      <c r="I978" s="3"/>
      <c r="J978" s="5"/>
    </row>
    <row r="979" spans="2:10">
      <c r="B979" s="5"/>
      <c r="C979" s="5"/>
      <c r="D979" s="5"/>
      <c r="E979" s="54"/>
      <c r="F979" s="54"/>
      <c r="G979" s="54"/>
      <c r="H979" s="3"/>
      <c r="I979" s="3"/>
      <c r="J979" s="5"/>
    </row>
    <row r="980" spans="2:10">
      <c r="B980" s="5"/>
      <c r="C980" s="5"/>
      <c r="D980" s="5"/>
      <c r="E980" s="54"/>
      <c r="F980" s="54"/>
      <c r="G980" s="54"/>
      <c r="H980" s="3"/>
      <c r="I980" s="3"/>
      <c r="J980" s="5"/>
    </row>
    <row r="981" spans="2:10">
      <c r="B981" s="5"/>
      <c r="C981" s="5"/>
      <c r="D981" s="5"/>
      <c r="E981" s="54"/>
      <c r="F981" s="54"/>
      <c r="G981" s="54"/>
      <c r="H981" s="3"/>
      <c r="I981" s="3"/>
      <c r="J981" s="5"/>
    </row>
    <row r="982" spans="2:10">
      <c r="B982" s="5"/>
      <c r="C982" s="5"/>
      <c r="D982" s="5"/>
      <c r="E982" s="54"/>
      <c r="F982" s="54"/>
      <c r="G982" s="54"/>
      <c r="H982" s="3"/>
      <c r="I982" s="3"/>
      <c r="J982" s="5"/>
    </row>
    <row r="983" spans="2:10">
      <c r="B983" s="5"/>
      <c r="C983" s="5"/>
      <c r="D983" s="5"/>
      <c r="E983" s="54"/>
      <c r="F983" s="54"/>
      <c r="G983" s="54"/>
      <c r="H983" s="3"/>
      <c r="I983" s="3"/>
      <c r="J983" s="5"/>
    </row>
    <row r="984" spans="2:10">
      <c r="B984" s="5"/>
      <c r="C984" s="5"/>
      <c r="D984" s="5"/>
      <c r="E984" s="54"/>
      <c r="F984" s="54"/>
      <c r="G984" s="54"/>
      <c r="H984" s="3"/>
      <c r="I984" s="3"/>
      <c r="J984" s="5"/>
    </row>
    <row r="985" spans="2:10">
      <c r="B985" s="5"/>
      <c r="C985" s="5"/>
      <c r="D985" s="5"/>
      <c r="E985" s="54"/>
      <c r="F985" s="54"/>
      <c r="G985" s="54"/>
      <c r="H985" s="3"/>
      <c r="I985" s="3"/>
      <c r="J985" s="5"/>
    </row>
    <row r="986" spans="2:10">
      <c r="B986" s="5"/>
      <c r="C986" s="5"/>
      <c r="D986" s="5"/>
      <c r="E986" s="54"/>
      <c r="F986" s="54"/>
      <c r="G986" s="54"/>
      <c r="H986" s="3"/>
      <c r="I986" s="3"/>
      <c r="J986" s="5"/>
    </row>
    <row r="987" spans="2:10">
      <c r="B987" s="5"/>
      <c r="C987" s="5"/>
      <c r="D987" s="5"/>
      <c r="E987" s="54"/>
      <c r="F987" s="54"/>
      <c r="G987" s="54"/>
      <c r="H987" s="3"/>
      <c r="I987" s="3"/>
      <c r="J987" s="5"/>
    </row>
    <row r="988" spans="2:10">
      <c r="B988" s="5"/>
      <c r="C988" s="5"/>
      <c r="D988" s="5"/>
      <c r="E988" s="54"/>
      <c r="F988" s="54"/>
      <c r="G988" s="54"/>
      <c r="H988" s="3"/>
      <c r="I988" s="3"/>
      <c r="J988" s="5"/>
    </row>
    <row r="989" spans="2:10">
      <c r="B989" s="5"/>
      <c r="C989" s="5"/>
      <c r="D989" s="5"/>
      <c r="E989" s="54"/>
      <c r="F989" s="54"/>
      <c r="G989" s="54"/>
      <c r="H989" s="3"/>
      <c r="I989" s="3"/>
      <c r="J989" s="5"/>
    </row>
  </sheetData>
  <mergeCells count="14">
    <mergeCell ref="L36:L37"/>
    <mergeCell ref="A36:A37"/>
    <mergeCell ref="B36:B37"/>
    <mergeCell ref="E36:I36"/>
    <mergeCell ref="J36:J37"/>
    <mergeCell ref="K36:K37"/>
    <mergeCell ref="A2:L2"/>
    <mergeCell ref="A35:L35"/>
    <mergeCell ref="A4:A5"/>
    <mergeCell ref="B4:B5"/>
    <mergeCell ref="E4:I4"/>
    <mergeCell ref="J4:J5"/>
    <mergeCell ref="K4:K5"/>
    <mergeCell ref="L4:L5"/>
  </mergeCells>
  <dataValidations count="1">
    <dataValidation type="decimal" allowBlank="1" showInputMessage="1" showErrorMessage="1" errorTitle="เตือน" error="ใส่ได้เฉพาะตัวเลขเท่านั้น" sqref="G39:G44 G46:G51 E53:G64 H39:I52 G15:I25 E26:G34">
      <formula1>0</formula1>
      <formula2>9999999999999</formula2>
    </dataValidation>
  </dataValidations>
  <pageMargins left="0.56000000000000005" right="0.23622047244094491" top="0.31496062992125984" bottom="0.23622047244094491" header="0.31496062992125984" footer="0.19685039370078741"/>
  <pageSetup paperSize="9"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I40"/>
  <sheetViews>
    <sheetView workbookViewId="0">
      <selection activeCell="H6" sqref="H6"/>
    </sheetView>
  </sheetViews>
  <sheetFormatPr defaultRowHeight="21"/>
  <cols>
    <col min="1" max="1" width="5.5703125" style="424" customWidth="1"/>
    <col min="2" max="2" width="43.7109375" style="425" customWidth="1"/>
    <col min="3" max="3" width="22.28515625" style="426" customWidth="1"/>
    <col min="4" max="5" width="12.42578125" style="426" customWidth="1"/>
    <col min="6" max="6" width="13.140625" style="427" customWidth="1"/>
    <col min="7" max="7" width="13.5703125" style="428" customWidth="1"/>
    <col min="8" max="8" width="12.140625" style="428" customWidth="1"/>
    <col min="9" max="9" width="25.42578125" style="428" customWidth="1"/>
  </cols>
  <sheetData>
    <row r="1" spans="1:9">
      <c r="I1" s="840" t="s">
        <v>186</v>
      </c>
    </row>
    <row r="2" spans="1:9">
      <c r="A2" s="1720" t="s">
        <v>729</v>
      </c>
      <c r="B2" s="1720"/>
      <c r="C2" s="1720"/>
      <c r="D2" s="1720"/>
      <c r="E2" s="1720"/>
      <c r="F2" s="1720"/>
      <c r="G2" s="1720"/>
      <c r="H2" s="1720"/>
      <c r="I2" s="1720"/>
    </row>
    <row r="3" spans="1:9" ht="23.25">
      <c r="A3" s="968" t="str">
        <f>สรุปคำขอ!A3</f>
        <v>หน่วยงาน ...............................................................................</v>
      </c>
      <c r="B3" s="530"/>
      <c r="C3" s="530"/>
      <c r="D3" s="530"/>
      <c r="E3" s="530"/>
      <c r="F3" s="530"/>
      <c r="G3" s="530"/>
      <c r="H3" s="530"/>
      <c r="I3" s="530"/>
    </row>
    <row r="4" spans="1:9">
      <c r="A4" s="1733" t="s">
        <v>43</v>
      </c>
      <c r="B4" s="1733" t="s">
        <v>249</v>
      </c>
      <c r="C4" s="1733" t="s">
        <v>250</v>
      </c>
      <c r="D4" s="776" t="s">
        <v>513</v>
      </c>
      <c r="E4" s="776" t="s">
        <v>725</v>
      </c>
      <c r="F4" s="1735" t="s">
        <v>730</v>
      </c>
      <c r="G4" s="1736"/>
      <c r="H4" s="1737"/>
      <c r="I4" s="1738" t="s">
        <v>10</v>
      </c>
    </row>
    <row r="5" spans="1:9" ht="44.25" customHeight="1">
      <c r="A5" s="1734"/>
      <c r="B5" s="1734"/>
      <c r="C5" s="1734"/>
      <c r="D5" s="838" t="s">
        <v>375</v>
      </c>
      <c r="E5" s="928" t="s">
        <v>344</v>
      </c>
      <c r="F5" s="2040" t="s">
        <v>952</v>
      </c>
      <c r="G5" s="943" t="s">
        <v>953</v>
      </c>
      <c r="H5" s="944" t="s">
        <v>81</v>
      </c>
      <c r="I5" s="1739"/>
    </row>
    <row r="6" spans="1:9" ht="21.75" thickBot="1">
      <c r="A6" s="410"/>
      <c r="B6" s="945" t="s">
        <v>44</v>
      </c>
      <c r="C6" s="934"/>
      <c r="D6" s="935"/>
      <c r="E6" s="936"/>
      <c r="F6" s="937">
        <f>SUM(F7:F17)</f>
        <v>0</v>
      </c>
      <c r="G6" s="938">
        <f>SUM(G7:G17)</f>
        <v>0</v>
      </c>
      <c r="H6" s="939">
        <f>SUM(F6:G6)</f>
        <v>0</v>
      </c>
      <c r="I6" s="965"/>
    </row>
    <row r="7" spans="1:9" ht="21.75" thickTop="1">
      <c r="A7" s="929">
        <v>1</v>
      </c>
      <c r="B7" s="930" t="s">
        <v>949</v>
      </c>
      <c r="C7" s="931"/>
      <c r="D7" s="931"/>
      <c r="E7" s="931"/>
      <c r="F7" s="932"/>
      <c r="G7" s="933"/>
      <c r="H7" s="940"/>
      <c r="I7" s="966"/>
    </row>
    <row r="8" spans="1:9">
      <c r="A8" s="412">
        <v>2</v>
      </c>
      <c r="B8" s="413" t="s">
        <v>949</v>
      </c>
      <c r="C8" s="414"/>
      <c r="D8" s="414"/>
      <c r="E8" s="414"/>
      <c r="F8" s="415"/>
      <c r="G8" s="416"/>
      <c r="H8" s="417"/>
      <c r="I8" s="967"/>
    </row>
    <row r="9" spans="1:9">
      <c r="A9" s="412">
        <v>3</v>
      </c>
      <c r="B9" s="413" t="s">
        <v>949</v>
      </c>
      <c r="C9" s="414"/>
      <c r="D9" s="414"/>
      <c r="E9" s="414"/>
      <c r="F9" s="415"/>
      <c r="G9" s="416"/>
      <c r="H9" s="417"/>
      <c r="I9" s="416"/>
    </row>
    <row r="10" spans="1:9">
      <c r="A10" s="412">
        <v>4</v>
      </c>
      <c r="B10" s="413" t="s">
        <v>949</v>
      </c>
      <c r="C10" s="414"/>
      <c r="D10" s="414"/>
      <c r="E10" s="414"/>
      <c r="F10" s="415"/>
      <c r="G10" s="416"/>
      <c r="H10" s="417"/>
      <c r="I10" s="416"/>
    </row>
    <row r="11" spans="1:9">
      <c r="A11" s="412">
        <v>5</v>
      </c>
      <c r="B11" s="413" t="s">
        <v>949</v>
      </c>
      <c r="C11" s="414"/>
      <c r="D11" s="414"/>
      <c r="E11" s="414"/>
      <c r="F11" s="925"/>
      <c r="G11" s="418"/>
      <c r="H11" s="419"/>
      <c r="I11" s="418"/>
    </row>
    <row r="12" spans="1:9">
      <c r="A12" s="412">
        <v>6</v>
      </c>
      <c r="B12" s="413" t="s">
        <v>949</v>
      </c>
      <c r="C12" s="414"/>
      <c r="D12" s="414"/>
      <c r="E12" s="414"/>
      <c r="F12" s="926"/>
      <c r="G12" s="418"/>
      <c r="H12" s="419"/>
      <c r="I12" s="418"/>
    </row>
    <row r="13" spans="1:9">
      <c r="A13" s="412">
        <v>7</v>
      </c>
      <c r="B13" s="413" t="s">
        <v>949</v>
      </c>
      <c r="C13" s="414"/>
      <c r="D13" s="414"/>
      <c r="E13" s="414"/>
      <c r="F13" s="415"/>
      <c r="G13" s="418"/>
      <c r="H13" s="419"/>
      <c r="I13" s="414"/>
    </row>
    <row r="14" spans="1:9">
      <c r="A14" s="412">
        <v>8</v>
      </c>
      <c r="B14" s="413" t="s">
        <v>949</v>
      </c>
      <c r="C14" s="414"/>
      <c r="D14" s="414"/>
      <c r="E14" s="414"/>
      <c r="F14" s="415"/>
      <c r="G14" s="418"/>
      <c r="H14" s="419"/>
      <c r="I14" s="414"/>
    </row>
    <row r="15" spans="1:9">
      <c r="A15" s="412">
        <v>9</v>
      </c>
      <c r="B15" s="413" t="s">
        <v>949</v>
      </c>
      <c r="C15" s="414"/>
      <c r="D15" s="414"/>
      <c r="E15" s="414"/>
      <c r="F15" s="415"/>
      <c r="G15" s="418"/>
      <c r="H15" s="419"/>
      <c r="I15" s="414"/>
    </row>
    <row r="16" spans="1:9">
      <c r="A16" s="412">
        <v>10</v>
      </c>
      <c r="B16" s="413" t="s">
        <v>949</v>
      </c>
      <c r="C16" s="414"/>
      <c r="D16" s="414"/>
      <c r="E16" s="414"/>
      <c r="F16" s="415"/>
      <c r="G16" s="418"/>
      <c r="H16" s="419"/>
      <c r="I16" s="414"/>
    </row>
    <row r="17" spans="1:9">
      <c r="A17" s="412">
        <v>11</v>
      </c>
      <c r="B17" s="413" t="s">
        <v>949</v>
      </c>
      <c r="C17" s="414"/>
      <c r="D17" s="414"/>
      <c r="E17" s="414"/>
      <c r="F17" s="415"/>
      <c r="G17" s="418"/>
      <c r="H17" s="419"/>
      <c r="I17" s="414"/>
    </row>
    <row r="18" spans="1:9">
      <c r="A18" s="420"/>
      <c r="B18" s="421"/>
      <c r="C18" s="422"/>
      <c r="D18" s="422"/>
      <c r="E18" s="422"/>
      <c r="F18" s="927"/>
      <c r="G18" s="423"/>
      <c r="H18" s="941"/>
      <c r="I18" s="422"/>
    </row>
    <row r="19" spans="1:9">
      <c r="I19" s="429"/>
    </row>
    <row r="20" spans="1:9">
      <c r="B20" s="425" t="s">
        <v>951</v>
      </c>
    </row>
    <row r="21" spans="1:9">
      <c r="B21" s="425" t="s">
        <v>950</v>
      </c>
    </row>
    <row r="26" spans="1:9">
      <c r="A26" s="822" t="s">
        <v>46</v>
      </c>
    </row>
    <row r="27" spans="1:9">
      <c r="A27" s="1720" t="s">
        <v>514</v>
      </c>
      <c r="B27" s="1720"/>
      <c r="C27" s="1720"/>
      <c r="D27" s="1720"/>
      <c r="E27" s="1720"/>
      <c r="F27" s="1720"/>
      <c r="G27" s="1720"/>
      <c r="H27" s="1720"/>
      <c r="I27" s="1720"/>
    </row>
    <row r="28" spans="1:9">
      <c r="A28" s="1733" t="s">
        <v>43</v>
      </c>
      <c r="B28" s="1733" t="s">
        <v>249</v>
      </c>
      <c r="C28" s="1733" t="s">
        <v>250</v>
      </c>
      <c r="D28" s="776" t="s">
        <v>513</v>
      </c>
      <c r="E28" s="776" t="s">
        <v>725</v>
      </c>
      <c r="F28" s="1735" t="s">
        <v>730</v>
      </c>
      <c r="G28" s="1736"/>
      <c r="H28" s="1737"/>
      <c r="I28" s="1738" t="s">
        <v>10</v>
      </c>
    </row>
    <row r="29" spans="1:9" ht="42">
      <c r="A29" s="1734"/>
      <c r="B29" s="1734"/>
      <c r="C29" s="1734"/>
      <c r="D29" s="838" t="s">
        <v>375</v>
      </c>
      <c r="E29" s="928" t="s">
        <v>344</v>
      </c>
      <c r="F29" s="942" t="s">
        <v>459</v>
      </c>
      <c r="G29" s="943" t="s">
        <v>460</v>
      </c>
      <c r="H29" s="944" t="s">
        <v>81</v>
      </c>
      <c r="I29" s="1739"/>
    </row>
    <row r="30" spans="1:9" ht="21.75" thickBot="1">
      <c r="A30" s="410"/>
      <c r="B30" s="945" t="s">
        <v>44</v>
      </c>
      <c r="C30" s="934"/>
      <c r="D30" s="970">
        <v>296120</v>
      </c>
      <c r="E30" s="971">
        <f>SUM(E31:E37)</f>
        <v>414000</v>
      </c>
      <c r="F30" s="971">
        <f>SUM(F31:F37)</f>
        <v>414000</v>
      </c>
      <c r="G30" s="971">
        <f>SUM(G31:G37)</f>
        <v>160000</v>
      </c>
      <c r="H30" s="971">
        <f>SUM(H31:H37)</f>
        <v>574000</v>
      </c>
      <c r="I30" s="965"/>
    </row>
    <row r="31" spans="1:9" ht="20.25" customHeight="1" thickTop="1">
      <c r="A31" s="411">
        <v>1</v>
      </c>
      <c r="B31" s="952" t="s">
        <v>467</v>
      </c>
      <c r="C31" s="953" t="s">
        <v>461</v>
      </c>
      <c r="D31" s="962"/>
      <c r="E31" s="954">
        <v>190000</v>
      </c>
      <c r="F31" s="954">
        <v>190000</v>
      </c>
      <c r="G31" s="955">
        <v>100000</v>
      </c>
      <c r="H31" s="955">
        <f t="shared" ref="H31:H37" si="0">SUM(F31:G31)</f>
        <v>290000</v>
      </c>
      <c r="I31" s="956"/>
    </row>
    <row r="32" spans="1:9" ht="20.25" customHeight="1">
      <c r="A32" s="412">
        <v>2</v>
      </c>
      <c r="B32" s="946" t="s">
        <v>468</v>
      </c>
      <c r="C32" s="487" t="s">
        <v>462</v>
      </c>
      <c r="D32" s="963"/>
      <c r="E32" s="947">
        <v>65000</v>
      </c>
      <c r="F32" s="947">
        <v>65000</v>
      </c>
      <c r="G32" s="418"/>
      <c r="H32" s="418">
        <f t="shared" si="0"/>
        <v>65000</v>
      </c>
      <c r="I32" s="472"/>
    </row>
    <row r="33" spans="1:9" ht="20.25" customHeight="1">
      <c r="A33" s="412">
        <v>3</v>
      </c>
      <c r="B33" s="487" t="s">
        <v>473</v>
      </c>
      <c r="C33" s="948" t="s">
        <v>463</v>
      </c>
      <c r="D33" s="963"/>
      <c r="E33" s="947">
        <v>30000</v>
      </c>
      <c r="F33" s="947">
        <v>30000</v>
      </c>
      <c r="G33" s="418">
        <v>60000</v>
      </c>
      <c r="H33" s="418">
        <f t="shared" si="0"/>
        <v>90000</v>
      </c>
      <c r="I33" s="472"/>
    </row>
    <row r="34" spans="1:9" ht="20.25" customHeight="1">
      <c r="A34" s="412">
        <v>4</v>
      </c>
      <c r="B34" s="487" t="s">
        <v>469</v>
      </c>
      <c r="C34" s="946" t="s">
        <v>462</v>
      </c>
      <c r="D34" s="963"/>
      <c r="E34" s="949">
        <v>18000</v>
      </c>
      <c r="F34" s="949">
        <v>18000</v>
      </c>
      <c r="G34" s="418"/>
      <c r="H34" s="418">
        <f t="shared" si="0"/>
        <v>18000</v>
      </c>
      <c r="I34" s="472"/>
    </row>
    <row r="35" spans="1:9" ht="20.25" customHeight="1">
      <c r="A35" s="412">
        <v>5</v>
      </c>
      <c r="B35" s="487" t="s">
        <v>470</v>
      </c>
      <c r="C35" s="946" t="s">
        <v>464</v>
      </c>
      <c r="D35" s="963"/>
      <c r="E35" s="947">
        <v>84000</v>
      </c>
      <c r="F35" s="947">
        <v>84000</v>
      </c>
      <c r="G35" s="418"/>
      <c r="H35" s="418">
        <f t="shared" si="0"/>
        <v>84000</v>
      </c>
      <c r="I35" s="472"/>
    </row>
    <row r="36" spans="1:9" ht="20.25" customHeight="1">
      <c r="A36" s="412">
        <v>6</v>
      </c>
      <c r="B36" s="487" t="s">
        <v>471</v>
      </c>
      <c r="C36" s="950" t="s">
        <v>465</v>
      </c>
      <c r="D36" s="963"/>
      <c r="E36" s="951">
        <v>10000</v>
      </c>
      <c r="F36" s="951">
        <v>10000</v>
      </c>
      <c r="G36" s="951">
        <v>0</v>
      </c>
      <c r="H36" s="418">
        <f t="shared" si="0"/>
        <v>10000</v>
      </c>
      <c r="I36" s="957"/>
    </row>
    <row r="37" spans="1:9" ht="20.25" customHeight="1">
      <c r="A37" s="420">
        <v>7</v>
      </c>
      <c r="B37" s="958" t="s">
        <v>472</v>
      </c>
      <c r="C37" s="959" t="s">
        <v>466</v>
      </c>
      <c r="D37" s="964"/>
      <c r="E37" s="960">
        <v>17000</v>
      </c>
      <c r="F37" s="960">
        <v>17000</v>
      </c>
      <c r="G37" s="423"/>
      <c r="H37" s="423">
        <f t="shared" si="0"/>
        <v>17000</v>
      </c>
      <c r="I37" s="961"/>
    </row>
    <row r="39" spans="1:9">
      <c r="B39" s="425" t="s">
        <v>951</v>
      </c>
    </row>
    <row r="40" spans="1:9">
      <c r="B40" s="425" t="s">
        <v>950</v>
      </c>
    </row>
  </sheetData>
  <mergeCells count="12">
    <mergeCell ref="I4:I5"/>
    <mergeCell ref="A27:I27"/>
    <mergeCell ref="A2:I2"/>
    <mergeCell ref="A4:A5"/>
    <mergeCell ref="B4:B5"/>
    <mergeCell ref="C4:C5"/>
    <mergeCell ref="F4:H4"/>
    <mergeCell ref="A28:A29"/>
    <mergeCell ref="B28:B29"/>
    <mergeCell ref="C28:C29"/>
    <mergeCell ref="F28:H28"/>
    <mergeCell ref="I28:I29"/>
  </mergeCells>
  <pageMargins left="0.35433070866141736" right="0.19685039370078741" top="0.74803149606299213" bottom="0.74803149606299213" header="0.31496062992125984" footer="0.31496062992125984"/>
  <pageSetup paperSize="9"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G21"/>
  <sheetViews>
    <sheetView workbookViewId="0">
      <selection activeCell="F4" sqref="F4"/>
    </sheetView>
  </sheetViews>
  <sheetFormatPr defaultRowHeight="15"/>
  <cols>
    <col min="1" max="1" width="9.5703125" style="1364" customWidth="1"/>
    <col min="2" max="2" width="34.5703125" style="1364" customWidth="1"/>
    <col min="3" max="3" width="8.42578125" style="1364" customWidth="1"/>
    <col min="4" max="4" width="21.140625" style="1364" customWidth="1"/>
    <col min="5" max="5" width="18.85546875" style="1364" customWidth="1"/>
    <col min="6" max="6" width="20.5703125" style="1412" customWidth="1"/>
    <col min="7" max="7" width="26.5703125" style="1364" customWidth="1"/>
    <col min="8" max="16384" width="9.140625" style="1364"/>
  </cols>
  <sheetData>
    <row r="1" spans="1:7" ht="21">
      <c r="G1" s="118" t="s">
        <v>187</v>
      </c>
    </row>
    <row r="2" spans="1:7" ht="30.75" customHeight="1">
      <c r="A2" s="1740" t="s">
        <v>909</v>
      </c>
      <c r="B2" s="1740"/>
      <c r="C2" s="1740"/>
      <c r="D2" s="1740"/>
      <c r="E2" s="1740"/>
      <c r="F2" s="1740"/>
    </row>
    <row r="3" spans="1:7" s="426" customFormat="1" ht="42">
      <c r="A3" s="1403" t="s">
        <v>43</v>
      </c>
      <c r="B3" s="1401" t="s">
        <v>840</v>
      </c>
      <c r="C3" s="1400"/>
      <c r="D3" s="1403" t="s">
        <v>11</v>
      </c>
      <c r="E3" s="1404" t="s">
        <v>83</v>
      </c>
      <c r="F3" s="1402" t="s">
        <v>908</v>
      </c>
      <c r="G3" s="1402" t="s">
        <v>17</v>
      </c>
    </row>
    <row r="4" spans="1:7" s="426" customFormat="1" ht="21.75" customHeight="1" thickBot="1">
      <c r="A4" s="2044"/>
      <c r="B4" s="2041"/>
      <c r="C4" s="2043" t="s">
        <v>44</v>
      </c>
      <c r="D4" s="2042"/>
      <c r="E4" s="1559">
        <f>SUM(E5:E16)</f>
        <v>0</v>
      </c>
      <c r="F4" s="1559">
        <f>SUM(F5:F16)</f>
        <v>0</v>
      </c>
      <c r="G4" s="1559"/>
    </row>
    <row r="5" spans="1:7" s="426" customFormat="1" ht="21.75" customHeight="1" thickTop="1">
      <c r="A5" s="2049">
        <v>1</v>
      </c>
      <c r="B5" s="2050"/>
      <c r="C5" s="2051"/>
      <c r="D5" s="2052"/>
      <c r="E5" s="2053"/>
      <c r="F5" s="2052"/>
      <c r="G5" s="2052"/>
    </row>
    <row r="6" spans="1:7" s="426" customFormat="1" ht="21.75" customHeight="1">
      <c r="A6" s="1068">
        <v>2</v>
      </c>
      <c r="B6" s="2045"/>
      <c r="C6" s="2046"/>
      <c r="D6" s="2047"/>
      <c r="E6" s="2048"/>
      <c r="F6" s="2047"/>
      <c r="G6" s="2047"/>
    </row>
    <row r="7" spans="1:7" s="426" customFormat="1" ht="21.75" customHeight="1">
      <c r="A7" s="1068">
        <v>3</v>
      </c>
      <c r="B7" s="2045"/>
      <c r="C7" s="2046"/>
      <c r="D7" s="2047"/>
      <c r="E7" s="2048"/>
      <c r="F7" s="2047"/>
      <c r="G7" s="2047"/>
    </row>
    <row r="8" spans="1:7" s="426" customFormat="1" ht="21.75" customHeight="1">
      <c r="A8" s="1068">
        <v>4</v>
      </c>
      <c r="B8" s="2045"/>
      <c r="C8" s="2046"/>
      <c r="D8" s="2047"/>
      <c r="E8" s="2048"/>
      <c r="F8" s="2047"/>
      <c r="G8" s="2047"/>
    </row>
    <row r="9" spans="1:7" s="426" customFormat="1" ht="21.75" customHeight="1">
      <c r="A9" s="1068">
        <v>5</v>
      </c>
      <c r="B9" s="2045"/>
      <c r="C9" s="2046"/>
      <c r="D9" s="2047"/>
      <c r="E9" s="2048"/>
      <c r="F9" s="2047"/>
      <c r="G9" s="2047"/>
    </row>
    <row r="10" spans="1:7" s="426" customFormat="1" ht="21.75" customHeight="1">
      <c r="A10" s="1068">
        <v>6</v>
      </c>
      <c r="B10" s="2045"/>
      <c r="C10" s="2046"/>
      <c r="D10" s="2047"/>
      <c r="E10" s="2048"/>
      <c r="F10" s="2047"/>
      <c r="G10" s="2047"/>
    </row>
    <row r="11" spans="1:7" ht="21.75" customHeight="1">
      <c r="A11" s="1068">
        <v>7</v>
      </c>
      <c r="B11" s="1406"/>
      <c r="C11" s="1407"/>
      <c r="D11" s="1408"/>
      <c r="E11" s="1409"/>
      <c r="F11" s="1408"/>
      <c r="G11" s="1408"/>
    </row>
    <row r="12" spans="1:7" ht="21.75" customHeight="1">
      <c r="A12" s="1068">
        <v>8</v>
      </c>
      <c r="B12" s="1406"/>
      <c r="C12" s="1407"/>
      <c r="D12" s="1410"/>
      <c r="E12" s="1409"/>
      <c r="F12" s="1408"/>
      <c r="G12" s="1408"/>
    </row>
    <row r="13" spans="1:7" ht="21.75" customHeight="1">
      <c r="A13" s="1068">
        <v>9</v>
      </c>
      <c r="B13" s="1406"/>
      <c r="C13" s="1407"/>
      <c r="D13" s="1408"/>
      <c r="E13" s="1409"/>
      <c r="F13" s="1408"/>
      <c r="G13" s="1408"/>
    </row>
    <row r="14" spans="1:7" ht="21.75" customHeight="1">
      <c r="A14" s="1068">
        <v>10</v>
      </c>
      <c r="B14" s="1406"/>
      <c r="C14" s="1407"/>
      <c r="D14" s="1408"/>
      <c r="E14" s="1409"/>
      <c r="F14" s="1408"/>
      <c r="G14" s="1408"/>
    </row>
    <row r="15" spans="1:7" ht="21.75" customHeight="1">
      <c r="A15" s="1068">
        <v>11</v>
      </c>
      <c r="B15" s="1406"/>
      <c r="C15" s="1407"/>
      <c r="D15" s="1408"/>
      <c r="E15" s="1409"/>
      <c r="F15" s="1408"/>
      <c r="G15" s="1408"/>
    </row>
    <row r="16" spans="1:7" ht="21.75" customHeight="1">
      <c r="A16" s="599"/>
      <c r="B16" s="1560"/>
      <c r="C16" s="1561"/>
      <c r="D16" s="1411"/>
      <c r="E16" s="1562"/>
      <c r="F16" s="1411"/>
      <c r="G16" s="1411"/>
    </row>
    <row r="17" ht="21.75" customHeight="1"/>
    <row r="18" ht="21.75" customHeight="1"/>
    <row r="19" ht="21.75" customHeight="1"/>
    <row r="20" ht="21.75" customHeight="1"/>
    <row r="21" ht="21.75" customHeight="1"/>
  </sheetData>
  <mergeCells count="1">
    <mergeCell ref="A2:F2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L43"/>
  <sheetViews>
    <sheetView topLeftCell="A4" workbookViewId="0">
      <selection activeCell="K17" sqref="K17"/>
    </sheetView>
  </sheetViews>
  <sheetFormatPr defaultRowHeight="21"/>
  <cols>
    <col min="1" max="1" width="2.85546875" style="2" customWidth="1"/>
    <col min="2" max="2" width="20.28515625" style="2" customWidth="1"/>
    <col min="3" max="4" width="12.28515625" style="2" customWidth="1"/>
    <col min="5" max="5" width="16.5703125" style="2" customWidth="1"/>
    <col min="6" max="8" width="14.5703125" style="2" customWidth="1"/>
    <col min="9" max="9" width="31.42578125" style="2" customWidth="1"/>
    <col min="10" max="16384" width="9.140625" style="2"/>
  </cols>
  <sheetData>
    <row r="1" spans="1:12">
      <c r="I1" s="118" t="s">
        <v>188</v>
      </c>
    </row>
    <row r="2" spans="1:12">
      <c r="I2" s="118"/>
    </row>
    <row r="3" spans="1:12" s="1" customFormat="1">
      <c r="A3" s="1618" t="s">
        <v>839</v>
      </c>
      <c r="B3" s="1618"/>
      <c r="C3" s="1618"/>
      <c r="D3" s="1618"/>
      <c r="E3" s="1618"/>
      <c r="F3" s="1618"/>
      <c r="G3" s="1618"/>
      <c r="H3" s="1618"/>
      <c r="I3" s="1618"/>
    </row>
    <row r="4" spans="1:12" s="1" customFormat="1">
      <c r="A4" s="1" t="str">
        <f>สรุปคำขอ!A3</f>
        <v>หน่วยงาน ...............................................................................</v>
      </c>
      <c r="I4" s="118" t="s">
        <v>55</v>
      </c>
    </row>
    <row r="5" spans="1:12" s="1" customFormat="1">
      <c r="A5" s="2069">
        <v>1</v>
      </c>
      <c r="I5" s="1608"/>
    </row>
    <row r="6" spans="1:12" s="1" customFormat="1" ht="18.75" customHeight="1">
      <c r="A6" s="1707" t="s">
        <v>47</v>
      </c>
      <c r="B6" s="1708"/>
      <c r="C6" s="780" t="s">
        <v>513</v>
      </c>
      <c r="D6" s="780" t="s">
        <v>508</v>
      </c>
      <c r="E6" s="1654" t="s">
        <v>712</v>
      </c>
      <c r="F6" s="1655"/>
      <c r="G6" s="1655"/>
      <c r="H6" s="1656"/>
      <c r="I6" s="1652" t="s">
        <v>10</v>
      </c>
    </row>
    <row r="7" spans="1:12" s="1" customFormat="1" ht="63">
      <c r="A7" s="1711"/>
      <c r="B7" s="1712"/>
      <c r="C7" s="1312" t="s">
        <v>375</v>
      </c>
      <c r="D7" s="969" t="s">
        <v>344</v>
      </c>
      <c r="E7" s="1311" t="s">
        <v>474</v>
      </c>
      <c r="F7" s="1311" t="s">
        <v>476</v>
      </c>
      <c r="G7" s="1311" t="s">
        <v>475</v>
      </c>
      <c r="H7" s="1311" t="s">
        <v>146</v>
      </c>
      <c r="I7" s="1653"/>
    </row>
    <row r="8" spans="1:12" s="1" customFormat="1" ht="21.75" thickBot="1">
      <c r="A8" s="1713" t="s">
        <v>44</v>
      </c>
      <c r="B8" s="1714"/>
      <c r="C8" s="982">
        <v>0</v>
      </c>
      <c r="D8" s="982">
        <v>0</v>
      </c>
      <c r="E8" s="983"/>
      <c r="F8" s="983"/>
      <c r="G8" s="983"/>
      <c r="H8" s="984">
        <f>H9+H10</f>
        <v>0</v>
      </c>
      <c r="I8" s="393"/>
    </row>
    <row r="9" spans="1:12" s="1" customFormat="1" ht="21.75" thickTop="1">
      <c r="A9" s="2071">
        <v>1</v>
      </c>
      <c r="B9" s="978" t="s">
        <v>954</v>
      </c>
      <c r="C9" s="985"/>
      <c r="D9" s="985"/>
      <c r="E9" s="986"/>
      <c r="F9" s="989"/>
      <c r="G9" s="987"/>
      <c r="H9" s="988">
        <f>H13</f>
        <v>0</v>
      </c>
      <c r="I9" s="341"/>
    </row>
    <row r="10" spans="1:12" s="1" customFormat="1">
      <c r="A10" s="2072">
        <v>2</v>
      </c>
      <c r="B10" s="2059" t="s">
        <v>955</v>
      </c>
      <c r="C10" s="2060"/>
      <c r="D10" s="2060"/>
      <c r="E10" s="2068"/>
      <c r="F10" s="2068"/>
      <c r="G10" s="2068"/>
      <c r="H10" s="1325">
        <f>H19</f>
        <v>0</v>
      </c>
      <c r="I10" s="127"/>
    </row>
    <row r="11" spans="1:12" s="1" customFormat="1">
      <c r="A11" s="2061"/>
      <c r="B11" s="2062"/>
      <c r="C11" s="2060"/>
      <c r="D11" s="2060"/>
      <c r="E11" s="2068"/>
      <c r="F11" s="2068"/>
      <c r="G11" s="2068"/>
      <c r="H11" s="1325"/>
      <c r="I11" s="127"/>
    </row>
    <row r="12" spans="1:12" s="1" customFormat="1">
      <c r="A12" s="2061"/>
      <c r="B12" s="2062"/>
      <c r="C12" s="2060"/>
      <c r="D12" s="2060"/>
      <c r="E12" s="2068"/>
      <c r="F12" s="2068"/>
      <c r="G12" s="2068"/>
      <c r="H12" s="1325"/>
      <c r="I12" s="127"/>
    </row>
    <row r="13" spans="1:12" ht="20.25" customHeight="1">
      <c r="A13" s="2063">
        <v>1</v>
      </c>
      <c r="B13" s="2064" t="s">
        <v>954</v>
      </c>
      <c r="C13" s="2065"/>
      <c r="D13" s="2065"/>
      <c r="E13" s="2066"/>
      <c r="F13" s="2067"/>
      <c r="G13" s="1026"/>
      <c r="H13" s="1024">
        <f>E13*F13*G13</f>
        <v>0</v>
      </c>
      <c r="I13" s="127"/>
    </row>
    <row r="14" spans="1:12" ht="20.25" customHeight="1">
      <c r="A14" s="1326"/>
      <c r="B14" s="212"/>
      <c r="C14" s="2057"/>
      <c r="D14" s="2057"/>
      <c r="E14" s="2058"/>
      <c r="F14" s="2058"/>
      <c r="G14" s="2058"/>
      <c r="H14" s="2058"/>
      <c r="I14" s="129"/>
    </row>
    <row r="15" spans="1:12" ht="20.25" customHeight="1">
      <c r="A15" s="2070">
        <v>2</v>
      </c>
      <c r="B15" s="103"/>
      <c r="C15" s="2054"/>
      <c r="D15" s="2054"/>
      <c r="E15" s="2054"/>
      <c r="F15" s="2054"/>
      <c r="G15" s="2054"/>
      <c r="H15" s="2054"/>
      <c r="I15" s="103"/>
      <c r="J15" s="103"/>
      <c r="K15" s="103"/>
      <c r="L15" s="103"/>
    </row>
    <row r="16" spans="1:12" ht="20.25" customHeight="1">
      <c r="A16" s="1707" t="s">
        <v>47</v>
      </c>
      <c r="B16" s="1708"/>
      <c r="C16" s="780" t="s">
        <v>513</v>
      </c>
      <c r="D16" s="780" t="s">
        <v>508</v>
      </c>
      <c r="E16" s="1663" t="s">
        <v>776</v>
      </c>
      <c r="F16" s="1664"/>
      <c r="G16" s="1664"/>
      <c r="H16" s="1665"/>
      <c r="I16" s="1653"/>
    </row>
    <row r="17" spans="1:9" ht="20.25" customHeight="1">
      <c r="A17" s="1741"/>
      <c r="B17" s="1742"/>
      <c r="C17" s="1743" t="s">
        <v>375</v>
      </c>
      <c r="D17" s="1743" t="s">
        <v>344</v>
      </c>
      <c r="E17" s="1728" t="s">
        <v>773</v>
      </c>
      <c r="F17" s="1728" t="s">
        <v>774</v>
      </c>
      <c r="G17" s="1728" t="s">
        <v>775</v>
      </c>
      <c r="H17" s="1726" t="s">
        <v>772</v>
      </c>
      <c r="I17" s="1745"/>
    </row>
    <row r="18" spans="1:9" ht="20.25" customHeight="1">
      <c r="A18" s="1711"/>
      <c r="B18" s="1712"/>
      <c r="C18" s="1744"/>
      <c r="D18" s="1744"/>
      <c r="E18" s="1727"/>
      <c r="F18" s="1727"/>
      <c r="G18" s="1727"/>
      <c r="H18" s="1727"/>
      <c r="I18" s="1660"/>
    </row>
    <row r="19" spans="1:9">
      <c r="A19" s="2055">
        <v>1</v>
      </c>
      <c r="B19" s="2056" t="s">
        <v>955</v>
      </c>
      <c r="C19" s="1335"/>
      <c r="D19" s="1335"/>
      <c r="E19" s="1336"/>
      <c r="F19" s="1336"/>
      <c r="G19" s="1336"/>
      <c r="H19" s="1337">
        <f>E19*F19*G19</f>
        <v>0</v>
      </c>
      <c r="I19" s="1338"/>
    </row>
    <row r="20" spans="1:9">
      <c r="A20" s="1329"/>
      <c r="B20" s="214"/>
      <c r="C20" s="214"/>
      <c r="D20" s="214"/>
      <c r="E20" s="263"/>
      <c r="F20" s="263"/>
      <c r="G20" s="263"/>
      <c r="H20" s="1323"/>
      <c r="I20" s="263"/>
    </row>
    <row r="21" spans="1:9">
      <c r="A21" s="820"/>
      <c r="B21" s="125"/>
      <c r="C21" s="125"/>
      <c r="D21" s="125"/>
      <c r="E21" s="127"/>
      <c r="F21" s="127"/>
      <c r="G21" s="127"/>
      <c r="H21" s="127"/>
      <c r="I21" s="127"/>
    </row>
    <row r="22" spans="1:9">
      <c r="A22" s="1326"/>
      <c r="B22" s="212"/>
      <c r="C22" s="212"/>
      <c r="D22" s="212"/>
      <c r="E22" s="129"/>
      <c r="F22" s="129"/>
      <c r="G22" s="129"/>
      <c r="H22" s="129"/>
      <c r="I22" s="129"/>
    </row>
    <row r="28" spans="1:9">
      <c r="A28" s="822" t="s">
        <v>46</v>
      </c>
    </row>
    <row r="29" spans="1:9">
      <c r="A29" s="1618" t="s">
        <v>769</v>
      </c>
      <c r="B29" s="1618"/>
      <c r="C29" s="1618"/>
      <c r="D29" s="1618"/>
      <c r="E29" s="1618"/>
      <c r="F29" s="1618"/>
      <c r="G29" s="1618"/>
      <c r="H29" s="1618"/>
      <c r="I29" s="1618"/>
    </row>
    <row r="30" spans="1:9">
      <c r="A30" s="1"/>
      <c r="B30" s="1"/>
      <c r="C30" s="1"/>
      <c r="D30" s="1"/>
      <c r="E30" s="1"/>
      <c r="F30" s="1"/>
      <c r="G30" s="1"/>
      <c r="H30" s="1"/>
      <c r="I30" s="118"/>
    </row>
    <row r="31" spans="1:9">
      <c r="A31" s="1707" t="s">
        <v>47</v>
      </c>
      <c r="B31" s="1708"/>
      <c r="C31" s="780" t="s">
        <v>513</v>
      </c>
      <c r="D31" s="780" t="s">
        <v>508</v>
      </c>
      <c r="E31" s="1654" t="s">
        <v>712</v>
      </c>
      <c r="F31" s="1655"/>
      <c r="G31" s="1655"/>
      <c r="H31" s="1656"/>
      <c r="I31" s="1652" t="s">
        <v>10</v>
      </c>
    </row>
    <row r="32" spans="1:9" ht="63">
      <c r="A32" s="1741"/>
      <c r="B32" s="1742"/>
      <c r="C32" s="1312" t="s">
        <v>375</v>
      </c>
      <c r="D32" s="969" t="s">
        <v>344</v>
      </c>
      <c r="E32" s="1311" t="s">
        <v>474</v>
      </c>
      <c r="F32" s="1311" t="s">
        <v>771</v>
      </c>
      <c r="G32" s="1311" t="s">
        <v>475</v>
      </c>
      <c r="H32" s="1311" t="s">
        <v>146</v>
      </c>
      <c r="I32" s="1653"/>
    </row>
    <row r="33" spans="1:9" ht="21.75" thickBot="1">
      <c r="A33" s="1713" t="s">
        <v>44</v>
      </c>
      <c r="B33" s="1714"/>
      <c r="C33" s="982">
        <v>21000</v>
      </c>
      <c r="D33" s="982">
        <v>36000</v>
      </c>
      <c r="E33" s="983"/>
      <c r="F33" s="983"/>
      <c r="G33" s="983"/>
      <c r="H33" s="984">
        <f>H34+H40</f>
        <v>50021600</v>
      </c>
      <c r="I33" s="393"/>
    </row>
    <row r="34" spans="1:9" ht="21.75" thickTop="1">
      <c r="A34" s="977"/>
      <c r="B34" s="978" t="s">
        <v>319</v>
      </c>
      <c r="C34" s="985"/>
      <c r="D34" s="985"/>
      <c r="E34" s="986">
        <v>6000</v>
      </c>
      <c r="F34" s="989">
        <v>0.3</v>
      </c>
      <c r="G34" s="987">
        <v>12</v>
      </c>
      <c r="H34" s="988">
        <f>E34*F34*G34</f>
        <v>21600</v>
      </c>
      <c r="I34" s="341" t="s">
        <v>477</v>
      </c>
    </row>
    <row r="35" spans="1:9">
      <c r="A35" s="820"/>
      <c r="B35" s="125"/>
      <c r="C35" s="1324"/>
      <c r="D35" s="1324"/>
      <c r="E35" s="1325"/>
      <c r="F35" s="1325"/>
      <c r="G35" s="1325"/>
      <c r="H35" s="1325"/>
      <c r="I35" s="127" t="s">
        <v>478</v>
      </c>
    </row>
    <row r="36" spans="1:9">
      <c r="A36" s="821"/>
      <c r="B36" s="723"/>
      <c r="C36" s="1327"/>
      <c r="D36" s="1327"/>
      <c r="E36" s="1328"/>
      <c r="F36" s="1328"/>
      <c r="G36" s="1328"/>
      <c r="H36" s="1328"/>
      <c r="I36" s="622" t="s">
        <v>479</v>
      </c>
    </row>
    <row r="37" spans="1:9" ht="21" customHeight="1">
      <c r="A37" s="1707" t="s">
        <v>47</v>
      </c>
      <c r="B37" s="1708"/>
      <c r="C37" s="780" t="s">
        <v>513</v>
      </c>
      <c r="D37" s="780" t="s">
        <v>508</v>
      </c>
      <c r="E37" s="1663" t="s">
        <v>776</v>
      </c>
      <c r="F37" s="1664"/>
      <c r="G37" s="1664"/>
      <c r="H37" s="1665"/>
      <c r="I37" s="1653" t="s">
        <v>10</v>
      </c>
    </row>
    <row r="38" spans="1:9" ht="21" customHeight="1">
      <c r="A38" s="1741"/>
      <c r="B38" s="1742"/>
      <c r="C38" s="1743" t="s">
        <v>375</v>
      </c>
      <c r="D38" s="1743" t="s">
        <v>344</v>
      </c>
      <c r="E38" s="1728" t="s">
        <v>773</v>
      </c>
      <c r="F38" s="1728" t="s">
        <v>774</v>
      </c>
      <c r="G38" s="1728" t="s">
        <v>775</v>
      </c>
      <c r="H38" s="1726" t="s">
        <v>772</v>
      </c>
      <c r="I38" s="1745"/>
    </row>
    <row r="39" spans="1:9">
      <c r="A39" s="1711"/>
      <c r="B39" s="1712"/>
      <c r="C39" s="1744"/>
      <c r="D39" s="1744"/>
      <c r="E39" s="1727"/>
      <c r="F39" s="1727"/>
      <c r="G39" s="1727"/>
      <c r="H39" s="1727"/>
      <c r="I39" s="1660"/>
    </row>
    <row r="40" spans="1:9" ht="21.75" thickBot="1">
      <c r="A40" s="1330"/>
      <c r="B40" s="1331"/>
      <c r="C40" s="1332"/>
      <c r="D40" s="1332"/>
      <c r="E40" s="1333"/>
      <c r="F40" s="1333"/>
      <c r="G40" s="1333"/>
      <c r="H40" s="1333">
        <f>SUM(H41:H43)</f>
        <v>50000000</v>
      </c>
      <c r="I40" s="1334"/>
    </row>
    <row r="41" spans="1:9" ht="21.75" thickTop="1">
      <c r="A41" s="1329"/>
      <c r="B41" s="214" t="s">
        <v>770</v>
      </c>
      <c r="C41" s="214"/>
      <c r="D41" s="214"/>
      <c r="E41" s="263">
        <v>100</v>
      </c>
      <c r="F41" s="263">
        <v>100</v>
      </c>
      <c r="G41" s="263">
        <v>5000</v>
      </c>
      <c r="H41" s="1323">
        <f>E41*F41*G41</f>
        <v>50000000</v>
      </c>
      <c r="I41" s="263"/>
    </row>
    <row r="42" spans="1:9">
      <c r="A42" s="820"/>
      <c r="B42" s="125"/>
      <c r="C42" s="125"/>
      <c r="D42" s="125"/>
      <c r="E42" s="127"/>
      <c r="F42" s="127"/>
      <c r="G42" s="127"/>
      <c r="H42" s="127"/>
      <c r="I42" s="127"/>
    </row>
    <row r="43" spans="1:9">
      <c r="A43" s="1326"/>
      <c r="B43" s="212"/>
      <c r="C43" s="212"/>
      <c r="D43" s="212"/>
      <c r="E43" s="129"/>
      <c r="F43" s="129"/>
      <c r="G43" s="129"/>
      <c r="H43" s="129"/>
      <c r="I43" s="129"/>
    </row>
  </sheetData>
  <mergeCells count="28">
    <mergeCell ref="G38:G39"/>
    <mergeCell ref="E37:H37"/>
    <mergeCell ref="H38:H39"/>
    <mergeCell ref="H17:H18"/>
    <mergeCell ref="I37:I39"/>
    <mergeCell ref="I16:I18"/>
    <mergeCell ref="E17:E18"/>
    <mergeCell ref="F17:F18"/>
    <mergeCell ref="G17:G18"/>
    <mergeCell ref="A37:B39"/>
    <mergeCell ref="C38:C39"/>
    <mergeCell ref="D38:D39"/>
    <mergeCell ref="E38:E39"/>
    <mergeCell ref="F38:F39"/>
    <mergeCell ref="A33:B33"/>
    <mergeCell ref="E31:H31"/>
    <mergeCell ref="A3:I3"/>
    <mergeCell ref="E6:H6"/>
    <mergeCell ref="A6:B7"/>
    <mergeCell ref="I6:I7"/>
    <mergeCell ref="A8:B8"/>
    <mergeCell ref="A31:B32"/>
    <mergeCell ref="I31:I32"/>
    <mergeCell ref="A29:I29"/>
    <mergeCell ref="A16:B18"/>
    <mergeCell ref="E16:H16"/>
    <mergeCell ref="C17:C18"/>
    <mergeCell ref="D17:D18"/>
  </mergeCells>
  <pageMargins left="0.16" right="0.3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6600"/>
  </sheetPr>
  <dimension ref="A1:N55"/>
  <sheetViews>
    <sheetView topLeftCell="A13" workbookViewId="0">
      <selection sqref="A1:N1"/>
    </sheetView>
  </sheetViews>
  <sheetFormatPr defaultRowHeight="21"/>
  <cols>
    <col min="1" max="1" width="13.42578125" customWidth="1"/>
    <col min="2" max="2" width="3.7109375" style="103" customWidth="1"/>
    <col min="3" max="3" width="5.42578125" style="103" customWidth="1"/>
    <col min="4" max="4" width="9.140625" style="103"/>
    <col min="5" max="7" width="9.140625" style="2"/>
    <col min="10" max="10" width="15.140625" customWidth="1"/>
  </cols>
  <sheetData>
    <row r="1" spans="1:14" ht="23.25">
      <c r="A1" s="1614" t="s">
        <v>704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</row>
    <row r="2" spans="1:14" ht="19.5" customHeight="1">
      <c r="A2" s="57" t="s">
        <v>76</v>
      </c>
      <c r="C2" s="59"/>
    </row>
    <row r="3" spans="1:14" ht="19.5" customHeight="1">
      <c r="A3" s="118" t="s">
        <v>53</v>
      </c>
      <c r="B3" s="380" t="s">
        <v>705</v>
      </c>
      <c r="C3" s="380"/>
      <c r="D3" s="58"/>
      <c r="E3" s="58"/>
      <c r="F3" s="58"/>
      <c r="G3" s="58"/>
      <c r="H3" s="105"/>
    </row>
    <row r="4" spans="1:14" ht="19.5" customHeight="1">
      <c r="A4" s="57" t="s">
        <v>77</v>
      </c>
      <c r="B4" s="104"/>
      <c r="C4" s="104"/>
      <c r="D4" s="58"/>
      <c r="E4" s="58"/>
      <c r="F4" s="58"/>
      <c r="G4" s="58"/>
      <c r="H4" s="106"/>
    </row>
    <row r="5" spans="1:14" ht="19.5" customHeight="1">
      <c r="A5" s="118" t="s">
        <v>226</v>
      </c>
      <c r="B5" s="379" t="s">
        <v>706</v>
      </c>
      <c r="C5" s="104"/>
      <c r="D5" s="58"/>
      <c r="E5" s="58"/>
      <c r="F5" s="58"/>
      <c r="G5" s="58"/>
      <c r="H5" s="105"/>
    </row>
    <row r="6" spans="1:14" ht="19.5" customHeight="1">
      <c r="A6" s="117" t="s">
        <v>92</v>
      </c>
      <c r="B6" s="1146">
        <v>1</v>
      </c>
      <c r="C6" s="104" t="s">
        <v>814</v>
      </c>
      <c r="D6" s="58"/>
      <c r="E6" s="58"/>
      <c r="F6" s="58"/>
      <c r="G6" s="58"/>
      <c r="H6" s="105"/>
    </row>
    <row r="7" spans="1:14" ht="19.5" customHeight="1">
      <c r="A7" s="117"/>
      <c r="C7" s="1146">
        <v>1.1000000000000001</v>
      </c>
      <c r="D7" s="115" t="s">
        <v>762</v>
      </c>
      <c r="E7" s="58"/>
      <c r="F7" s="58"/>
      <c r="G7" s="58"/>
      <c r="H7" s="105"/>
    </row>
    <row r="8" spans="1:14" ht="19.5" customHeight="1">
      <c r="A8" s="117"/>
      <c r="C8" s="1146">
        <v>1.2</v>
      </c>
      <c r="D8" s="115" t="s">
        <v>82</v>
      </c>
      <c r="E8" s="58"/>
      <c r="F8" s="58"/>
      <c r="G8" s="58"/>
      <c r="H8" s="105"/>
    </row>
    <row r="9" spans="1:14" ht="19.5" customHeight="1">
      <c r="A9" s="117"/>
      <c r="C9" s="1146">
        <v>1.3</v>
      </c>
      <c r="D9" s="115" t="s">
        <v>763</v>
      </c>
      <c r="E9" s="58"/>
      <c r="F9" s="58"/>
      <c r="G9" s="58"/>
      <c r="H9" s="105"/>
    </row>
    <row r="10" spans="1:14" ht="19.5" customHeight="1">
      <c r="A10" s="117"/>
      <c r="C10" s="1146">
        <v>1.4</v>
      </c>
      <c r="D10" s="115" t="s">
        <v>764</v>
      </c>
      <c r="E10" s="58"/>
      <c r="F10" s="58"/>
      <c r="G10" s="58"/>
      <c r="H10" s="105"/>
    </row>
    <row r="11" spans="1:14" ht="19.5" customHeight="1">
      <c r="A11" s="117"/>
      <c r="C11" s="1146">
        <v>1.5</v>
      </c>
      <c r="D11" s="115" t="s">
        <v>765</v>
      </c>
      <c r="E11" s="58"/>
      <c r="F11" s="58"/>
      <c r="G11" s="58"/>
      <c r="H11" s="105"/>
    </row>
    <row r="12" spans="1:14" ht="19.5" customHeight="1">
      <c r="A12" s="117"/>
      <c r="C12" s="1146">
        <v>1.6</v>
      </c>
      <c r="D12" s="115" t="s">
        <v>766</v>
      </c>
      <c r="E12" s="58"/>
      <c r="F12" s="58"/>
      <c r="G12" s="58"/>
      <c r="H12" s="105"/>
    </row>
    <row r="13" spans="1:14" ht="19.5" customHeight="1">
      <c r="A13" s="117"/>
      <c r="C13" s="1146">
        <v>1.7</v>
      </c>
      <c r="D13" s="115" t="s">
        <v>767</v>
      </c>
      <c r="E13" s="58"/>
      <c r="F13" s="58"/>
      <c r="G13" s="58"/>
      <c r="H13" s="105"/>
    </row>
    <row r="14" spans="1:14" ht="19.5" customHeight="1">
      <c r="A14" s="117"/>
      <c r="C14" s="1146">
        <v>1.8</v>
      </c>
      <c r="D14" s="115" t="s">
        <v>768</v>
      </c>
      <c r="E14" s="58"/>
      <c r="F14" s="58"/>
      <c r="G14" s="58"/>
      <c r="H14" s="105"/>
    </row>
    <row r="15" spans="1:14" ht="19.5" customHeight="1">
      <c r="A15" s="117" t="s">
        <v>92</v>
      </c>
      <c r="B15" s="1146">
        <v>2</v>
      </c>
      <c r="C15" s="115" t="s">
        <v>219</v>
      </c>
      <c r="D15" s="59"/>
    </row>
    <row r="16" spans="1:14" ht="19.5" customHeight="1">
      <c r="A16" s="117" t="s">
        <v>92</v>
      </c>
      <c r="B16" s="1146">
        <v>3</v>
      </c>
      <c r="C16" s="115" t="s">
        <v>327</v>
      </c>
      <c r="D16" s="59"/>
    </row>
    <row r="17" spans="1:10" ht="19.5" customHeight="1">
      <c r="A17" s="117" t="s">
        <v>92</v>
      </c>
      <c r="B17" s="1146">
        <v>4</v>
      </c>
      <c r="C17" s="115" t="s">
        <v>841</v>
      </c>
      <c r="D17" s="59"/>
    </row>
    <row r="18" spans="1:10" ht="19.5" customHeight="1">
      <c r="A18" s="117" t="s">
        <v>92</v>
      </c>
      <c r="B18" s="1146">
        <v>5</v>
      </c>
      <c r="C18" s="103" t="s">
        <v>820</v>
      </c>
      <c r="D18" s="59"/>
    </row>
    <row r="19" spans="1:10" ht="19.5" customHeight="1">
      <c r="A19" s="117" t="s">
        <v>92</v>
      </c>
      <c r="B19" s="1146">
        <v>6</v>
      </c>
      <c r="C19" s="115" t="s">
        <v>93</v>
      </c>
      <c r="D19" s="59"/>
    </row>
    <row r="20" spans="1:10" ht="19.5" customHeight="1">
      <c r="A20" s="117" t="s">
        <v>92</v>
      </c>
      <c r="B20" s="1146">
        <v>7</v>
      </c>
      <c r="C20" s="115" t="s">
        <v>104</v>
      </c>
      <c r="D20" s="59"/>
    </row>
    <row r="21" spans="1:10" ht="19.5" customHeight="1">
      <c r="A21" s="117" t="s">
        <v>92</v>
      </c>
      <c r="B21" s="1146">
        <v>8</v>
      </c>
      <c r="C21" s="115" t="s">
        <v>94</v>
      </c>
      <c r="D21" s="60"/>
    </row>
    <row r="22" spans="1:10" ht="19.5" customHeight="1">
      <c r="A22" s="117" t="s">
        <v>92</v>
      </c>
      <c r="B22" s="1146">
        <v>9</v>
      </c>
      <c r="C22" s="375" t="s">
        <v>220</v>
      </c>
      <c r="D22" s="60"/>
    </row>
    <row r="23" spans="1:10" ht="19.5" customHeight="1">
      <c r="A23" s="117" t="s">
        <v>92</v>
      </c>
      <c r="B23" s="1146">
        <v>10</v>
      </c>
      <c r="C23" s="375" t="s">
        <v>328</v>
      </c>
      <c r="D23" s="375"/>
    </row>
    <row r="24" spans="1:10" ht="19.5" customHeight="1">
      <c r="A24" s="117" t="s">
        <v>92</v>
      </c>
      <c r="B24" s="1146">
        <v>11</v>
      </c>
      <c r="C24" s="103" t="s">
        <v>329</v>
      </c>
      <c r="D24" s="60"/>
    </row>
    <row r="25" spans="1:10" ht="19.5" customHeight="1">
      <c r="A25" s="117" t="s">
        <v>92</v>
      </c>
      <c r="B25" s="1146">
        <v>12</v>
      </c>
      <c r="C25" s="103" t="s">
        <v>330</v>
      </c>
      <c r="D25" s="60"/>
    </row>
    <row r="26" spans="1:10" ht="19.5" customHeight="1">
      <c r="A26" s="117" t="s">
        <v>92</v>
      </c>
      <c r="B26" s="1146">
        <v>13</v>
      </c>
      <c r="C26" s="103" t="s">
        <v>842</v>
      </c>
      <c r="D26" s="60"/>
    </row>
    <row r="27" spans="1:10" ht="19.5" customHeight="1">
      <c r="A27" s="117" t="s">
        <v>92</v>
      </c>
      <c r="B27" s="1146">
        <v>14</v>
      </c>
      <c r="C27" s="103" t="s">
        <v>805</v>
      </c>
      <c r="D27" s="60"/>
    </row>
    <row r="28" spans="1:10" ht="19.5" customHeight="1">
      <c r="A28" s="117" t="s">
        <v>92</v>
      </c>
      <c r="B28" s="1146">
        <v>15</v>
      </c>
      <c r="C28" s="375" t="s">
        <v>331</v>
      </c>
      <c r="D28" s="60"/>
    </row>
    <row r="29" spans="1:10" ht="22.5" customHeight="1">
      <c r="A29" s="57" t="s">
        <v>77</v>
      </c>
      <c r="B29" s="1146"/>
      <c r="C29" s="375"/>
      <c r="D29" s="60"/>
    </row>
    <row r="30" spans="1:10" ht="19.5" customHeight="1">
      <c r="A30" s="379" t="s">
        <v>945</v>
      </c>
      <c r="B30" s="1146"/>
      <c r="C30" s="375"/>
      <c r="D30" s="60"/>
    </row>
    <row r="31" spans="1:10" ht="19.5" customHeight="1">
      <c r="A31" s="117" t="s">
        <v>92</v>
      </c>
      <c r="B31" s="1146">
        <v>16</v>
      </c>
      <c r="C31" s="103" t="s">
        <v>96</v>
      </c>
      <c r="D31" s="60"/>
      <c r="J31" s="375"/>
    </row>
    <row r="32" spans="1:10" ht="19.5" customHeight="1">
      <c r="A32" s="117" t="s">
        <v>92</v>
      </c>
      <c r="B32" s="1146">
        <v>17</v>
      </c>
      <c r="C32" s="95" t="s">
        <v>914</v>
      </c>
      <c r="D32" s="60"/>
    </row>
    <row r="33" spans="1:4" ht="19.5" customHeight="1">
      <c r="A33" s="117" t="s">
        <v>92</v>
      </c>
      <c r="B33" s="1146">
        <v>18</v>
      </c>
      <c r="C33" s="375" t="s">
        <v>223</v>
      </c>
      <c r="D33" s="60"/>
    </row>
    <row r="34" spans="1:4" ht="19.5" customHeight="1">
      <c r="A34" s="117" t="s">
        <v>92</v>
      </c>
      <c r="B34" s="1146">
        <v>19</v>
      </c>
      <c r="C34" s="375" t="s">
        <v>224</v>
      </c>
      <c r="D34" s="59"/>
    </row>
    <row r="35" spans="1:4" ht="19.5" customHeight="1">
      <c r="A35" s="117" t="s">
        <v>92</v>
      </c>
      <c r="B35" s="1146">
        <v>20</v>
      </c>
      <c r="C35" s="375" t="s">
        <v>819</v>
      </c>
      <c r="D35" s="59"/>
    </row>
    <row r="36" spans="1:4" ht="19.5" customHeight="1">
      <c r="A36" s="117" t="s">
        <v>92</v>
      </c>
      <c r="B36" s="1146">
        <v>21</v>
      </c>
      <c r="C36" s="375" t="s">
        <v>105</v>
      </c>
    </row>
    <row r="37" spans="1:4" ht="19.5" customHeight="1">
      <c r="A37" s="117" t="s">
        <v>92</v>
      </c>
      <c r="B37" s="1146">
        <v>22</v>
      </c>
      <c r="C37" s="375" t="s">
        <v>818</v>
      </c>
    </row>
    <row r="38" spans="1:4" ht="19.5" customHeight="1">
      <c r="A38" s="117" t="s">
        <v>92</v>
      </c>
      <c r="B38" s="1146">
        <v>23</v>
      </c>
      <c r="C38" s="103" t="s">
        <v>332</v>
      </c>
    </row>
    <row r="39" spans="1:4" ht="19.5" customHeight="1">
      <c r="A39" s="117" t="s">
        <v>92</v>
      </c>
      <c r="B39" s="1146">
        <v>24</v>
      </c>
      <c r="C39" s="375" t="s">
        <v>371</v>
      </c>
    </row>
    <row r="40" spans="1:4" ht="19.5" customHeight="1">
      <c r="A40" s="117" t="s">
        <v>92</v>
      </c>
      <c r="B40" s="1146">
        <v>25</v>
      </c>
      <c r="C40" s="103" t="s">
        <v>843</v>
      </c>
    </row>
    <row r="41" spans="1:4" ht="19.5" customHeight="1">
      <c r="A41" s="117" t="s">
        <v>92</v>
      </c>
      <c r="B41" s="1146">
        <v>26</v>
      </c>
      <c r="C41" s="103" t="s">
        <v>813</v>
      </c>
    </row>
    <row r="42" spans="1:4" ht="19.5" customHeight="1">
      <c r="A42" s="117" t="s">
        <v>92</v>
      </c>
      <c r="B42" s="1146">
        <v>27</v>
      </c>
      <c r="C42" s="115" t="s">
        <v>334</v>
      </c>
    </row>
    <row r="43" spans="1:4" ht="19.5" customHeight="1">
      <c r="A43" s="117" t="s">
        <v>92</v>
      </c>
      <c r="B43" s="1146">
        <v>28</v>
      </c>
      <c r="C43" s="95" t="s">
        <v>221</v>
      </c>
    </row>
    <row r="44" spans="1:4" ht="19.5" customHeight="1">
      <c r="A44" s="117" t="s">
        <v>92</v>
      </c>
      <c r="B44" s="1146">
        <v>29</v>
      </c>
      <c r="C44" s="95" t="s">
        <v>333</v>
      </c>
    </row>
    <row r="45" spans="1:4" ht="19.5" customHeight="1">
      <c r="A45" s="117"/>
      <c r="B45" s="1146"/>
      <c r="C45" s="95"/>
    </row>
    <row r="46" spans="1:4" ht="19.5" customHeight="1">
      <c r="A46" s="117"/>
      <c r="B46" s="1146"/>
      <c r="C46" s="95"/>
    </row>
    <row r="47" spans="1:4">
      <c r="A47" s="1" t="s">
        <v>17</v>
      </c>
    </row>
    <row r="48" spans="1:4">
      <c r="A48" s="2" t="s">
        <v>707</v>
      </c>
    </row>
    <row r="49" spans="1:13">
      <c r="A49" s="2" t="s">
        <v>708</v>
      </c>
    </row>
    <row r="50" spans="1:13">
      <c r="A50" s="2" t="s">
        <v>946</v>
      </c>
    </row>
    <row r="51" spans="1:13">
      <c r="A51" s="2"/>
    </row>
    <row r="52" spans="1:13" ht="19.5" customHeight="1">
      <c r="A52" s="2" t="s">
        <v>228</v>
      </c>
      <c r="B52" s="1146">
        <v>1</v>
      </c>
      <c r="C52" s="115" t="s">
        <v>100</v>
      </c>
      <c r="D52" s="374"/>
      <c r="F52" s="59" t="s">
        <v>504</v>
      </c>
      <c r="G52" s="103"/>
      <c r="I52" s="103"/>
      <c r="J52" s="103"/>
      <c r="K52" s="2"/>
      <c r="L52" s="2"/>
      <c r="M52" s="2"/>
    </row>
    <row r="53" spans="1:13">
      <c r="B53" s="116">
        <v>2</v>
      </c>
      <c r="C53" s="375" t="s">
        <v>505</v>
      </c>
      <c r="D53" s="376"/>
      <c r="F53" s="59" t="s">
        <v>506</v>
      </c>
      <c r="G53" s="103"/>
      <c r="I53" s="103"/>
      <c r="J53" s="103"/>
      <c r="K53" s="2"/>
      <c r="L53" s="2"/>
      <c r="M53" s="2"/>
    </row>
    <row r="54" spans="1:13" s="2" customFormat="1">
      <c r="B54" s="116">
        <v>3</v>
      </c>
      <c r="C54" s="103" t="s">
        <v>507</v>
      </c>
      <c r="D54" s="103"/>
      <c r="F54" s="59" t="s">
        <v>506</v>
      </c>
    </row>
    <row r="55" spans="1:13">
      <c r="B55" s="1146">
        <v>4</v>
      </c>
      <c r="C55" s="103" t="s">
        <v>227</v>
      </c>
      <c r="F55" s="59" t="s">
        <v>506</v>
      </c>
    </row>
  </sheetData>
  <mergeCells count="1">
    <mergeCell ref="A1:N1"/>
  </mergeCells>
  <pageMargins left="1.06" right="0.15748031496062992" top="0.52" bottom="0.19685039370078741" header="0.31496062992125984" footer="0.1574803149606299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J57"/>
  <sheetViews>
    <sheetView workbookViewId="0">
      <selection activeCell="H6" sqref="H6"/>
    </sheetView>
  </sheetViews>
  <sheetFormatPr defaultRowHeight="18.75"/>
  <cols>
    <col min="1" max="1" width="5.140625" style="3" customWidth="1"/>
    <col min="2" max="2" width="39.85546875" style="5" customWidth="1"/>
    <col min="3" max="4" width="11.28515625" style="5" customWidth="1"/>
    <col min="5" max="5" width="8.140625" style="5" customWidth="1"/>
    <col min="6" max="6" width="7.85546875" style="5" customWidth="1"/>
    <col min="7" max="7" width="12" style="5" customWidth="1"/>
    <col min="8" max="8" width="13.7109375" style="5" customWidth="1"/>
    <col min="9" max="9" width="49.42578125" style="5" customWidth="1"/>
    <col min="10" max="16384" width="9.140625" style="5"/>
  </cols>
  <sheetData>
    <row r="1" spans="1:9" ht="21">
      <c r="A1" s="116"/>
      <c r="B1" s="2"/>
      <c r="C1" s="2"/>
      <c r="D1" s="2"/>
      <c r="E1" s="2"/>
      <c r="F1" s="2"/>
      <c r="G1" s="2"/>
      <c r="H1" s="2"/>
      <c r="I1" s="118" t="s">
        <v>232</v>
      </c>
    </row>
    <row r="2" spans="1:9" s="1" customFormat="1" ht="21">
      <c r="A2" s="1618" t="s">
        <v>731</v>
      </c>
      <c r="B2" s="1618"/>
      <c r="C2" s="1618"/>
      <c r="D2" s="1618"/>
      <c r="E2" s="1618"/>
      <c r="F2" s="1618"/>
      <c r="G2" s="1618"/>
      <c r="H2" s="1618"/>
      <c r="I2" s="1618"/>
    </row>
    <row r="3" spans="1:9" s="6" customFormat="1" ht="21">
      <c r="A3" s="379" t="str">
        <f>สรุปคำขอ!A3</f>
        <v>หน่วยงาน ...............................................................................</v>
      </c>
      <c r="B3" s="1" t="str">
        <f>'14 ค่าเช่าทรัพย์สิน'!A4</f>
        <v>หน่วยงาน ...............................................................................</v>
      </c>
      <c r="C3" s="1"/>
      <c r="D3" s="1"/>
      <c r="E3" s="1"/>
      <c r="F3" s="1"/>
      <c r="G3" s="1"/>
      <c r="H3" s="1"/>
      <c r="I3" s="118" t="s">
        <v>55</v>
      </c>
    </row>
    <row r="4" spans="1:9" s="6" customFormat="1" ht="26.25" customHeight="1">
      <c r="A4" s="1726" t="s">
        <v>22</v>
      </c>
      <c r="B4" s="1747" t="s">
        <v>47</v>
      </c>
      <c r="C4" s="780" t="s">
        <v>513</v>
      </c>
      <c r="D4" s="780" t="s">
        <v>725</v>
      </c>
      <c r="E4" s="1654" t="s">
        <v>712</v>
      </c>
      <c r="F4" s="1655"/>
      <c r="G4" s="1655"/>
      <c r="H4" s="1656"/>
      <c r="I4" s="1652" t="s">
        <v>10</v>
      </c>
    </row>
    <row r="5" spans="1:9" s="6" customFormat="1" ht="45.75" customHeight="1">
      <c r="A5" s="1727"/>
      <c r="B5" s="1748"/>
      <c r="C5" s="878" t="s">
        <v>375</v>
      </c>
      <c r="D5" s="969" t="s">
        <v>344</v>
      </c>
      <c r="E5" s="663" t="s">
        <v>63</v>
      </c>
      <c r="F5" s="663" t="s">
        <v>162</v>
      </c>
      <c r="G5" s="663" t="s">
        <v>67</v>
      </c>
      <c r="H5" s="663" t="s">
        <v>73</v>
      </c>
      <c r="I5" s="1653"/>
    </row>
    <row r="6" spans="1:9" s="6" customFormat="1" ht="24" customHeight="1" thickBot="1">
      <c r="A6" s="602"/>
      <c r="B6" s="614" t="s">
        <v>44</v>
      </c>
      <c r="C6" s="1002"/>
      <c r="D6" s="615"/>
      <c r="E6" s="981"/>
      <c r="F6" s="981"/>
      <c r="G6" s="981"/>
      <c r="H6" s="976">
        <f>SUM(H7:H12)</f>
        <v>0</v>
      </c>
      <c r="I6" s="393"/>
    </row>
    <row r="7" spans="1:9" ht="21.75" customHeight="1" thickTop="1">
      <c r="A7" s="994">
        <v>1</v>
      </c>
      <c r="B7" s="512" t="s">
        <v>320</v>
      </c>
      <c r="C7" s="996"/>
      <c r="D7" s="996"/>
      <c r="E7" s="979">
        <v>0</v>
      </c>
      <c r="F7" s="979">
        <v>0</v>
      </c>
      <c r="G7" s="987">
        <v>0</v>
      </c>
      <c r="H7" s="980">
        <f t="shared" ref="H7:H14" si="0">E7*F7*G7</f>
        <v>0</v>
      </c>
      <c r="I7" s="341"/>
    </row>
    <row r="8" spans="1:9" ht="21.75" customHeight="1">
      <c r="A8" s="860">
        <v>2</v>
      </c>
      <c r="B8" s="1001" t="s">
        <v>321</v>
      </c>
      <c r="C8" s="998"/>
      <c r="D8" s="998"/>
      <c r="E8" s="991">
        <v>0</v>
      </c>
      <c r="F8" s="991">
        <v>0</v>
      </c>
      <c r="G8" s="1024">
        <v>0</v>
      </c>
      <c r="H8" s="990">
        <f t="shared" si="0"/>
        <v>0</v>
      </c>
      <c r="I8" s="658"/>
    </row>
    <row r="9" spans="1:9" ht="21.75" customHeight="1">
      <c r="A9" s="860">
        <v>3</v>
      </c>
      <c r="B9" s="1001" t="s">
        <v>322</v>
      </c>
      <c r="C9" s="998"/>
      <c r="D9" s="998"/>
      <c r="E9" s="991">
        <v>0</v>
      </c>
      <c r="F9" s="991">
        <v>0</v>
      </c>
      <c r="G9" s="1024">
        <v>0</v>
      </c>
      <c r="H9" s="990">
        <f t="shared" si="0"/>
        <v>0</v>
      </c>
      <c r="I9" s="658"/>
    </row>
    <row r="10" spans="1:9" ht="21.75" customHeight="1">
      <c r="A10" s="860">
        <v>4</v>
      </c>
      <c r="B10" s="1001" t="s">
        <v>323</v>
      </c>
      <c r="C10" s="998"/>
      <c r="D10" s="998"/>
      <c r="E10" s="130">
        <v>0</v>
      </c>
      <c r="F10" s="130">
        <v>0</v>
      </c>
      <c r="G10" s="1024">
        <v>0</v>
      </c>
      <c r="H10" s="990">
        <f t="shared" si="0"/>
        <v>0</v>
      </c>
      <c r="I10" s="658"/>
    </row>
    <row r="11" spans="1:9" s="22" customFormat="1" ht="21.75" customHeight="1">
      <c r="A11" s="860">
        <v>5</v>
      </c>
      <c r="B11" s="1008" t="s">
        <v>816</v>
      </c>
      <c r="C11" s="998"/>
      <c r="D11" s="998"/>
      <c r="E11" s="130">
        <v>0</v>
      </c>
      <c r="F11" s="130">
        <v>0</v>
      </c>
      <c r="G11" s="1025">
        <v>0</v>
      </c>
      <c r="H11" s="990">
        <f t="shared" si="0"/>
        <v>0</v>
      </c>
      <c r="I11" s="957"/>
    </row>
    <row r="12" spans="1:9" ht="21.75" customHeight="1">
      <c r="A12" s="993">
        <v>6</v>
      </c>
      <c r="B12" s="291" t="s">
        <v>325</v>
      </c>
      <c r="C12" s="1000"/>
      <c r="D12" s="1000"/>
      <c r="E12" s="239">
        <v>0</v>
      </c>
      <c r="F12" s="239">
        <v>0</v>
      </c>
      <c r="G12" s="1026">
        <v>0</v>
      </c>
      <c r="H12" s="990">
        <f t="shared" si="0"/>
        <v>0</v>
      </c>
      <c r="I12" s="127"/>
    </row>
    <row r="13" spans="1:9" ht="21.75" customHeight="1">
      <c r="A13" s="866">
        <v>7</v>
      </c>
      <c r="B13" s="1022" t="s">
        <v>324</v>
      </c>
      <c r="C13" s="131"/>
      <c r="D13" s="131"/>
      <c r="E13" s="282">
        <v>0</v>
      </c>
      <c r="F13" s="282">
        <v>0</v>
      </c>
      <c r="G13" s="1027">
        <v>0.15</v>
      </c>
      <c r="H13" s="1023">
        <f t="shared" si="0"/>
        <v>0</v>
      </c>
      <c r="I13" s="131"/>
    </row>
    <row r="14" spans="1:9" ht="21.75" customHeight="1">
      <c r="A14" s="65">
        <v>8</v>
      </c>
      <c r="B14" s="19" t="s">
        <v>480</v>
      </c>
      <c r="C14" s="19"/>
      <c r="D14" s="19"/>
      <c r="E14" s="65">
        <v>0</v>
      </c>
      <c r="F14" s="65">
        <v>0</v>
      </c>
      <c r="G14" s="19">
        <v>0</v>
      </c>
      <c r="H14" s="1023">
        <f t="shared" si="0"/>
        <v>0</v>
      </c>
      <c r="I14" s="19"/>
    </row>
    <row r="15" spans="1:9" ht="21.75" customHeight="1">
      <c r="A15" s="243"/>
      <c r="B15" s="294"/>
      <c r="C15" s="294"/>
      <c r="D15" s="294"/>
      <c r="E15" s="294"/>
      <c r="F15" s="294"/>
      <c r="G15" s="294"/>
      <c r="H15" s="294"/>
      <c r="I15" s="294"/>
    </row>
    <row r="31" spans="1:10" ht="21">
      <c r="A31" s="1618" t="s">
        <v>731</v>
      </c>
      <c r="B31" s="1618"/>
      <c r="C31" s="1618"/>
      <c r="D31" s="1618"/>
      <c r="E31" s="1618"/>
      <c r="F31" s="1618"/>
      <c r="G31" s="1618"/>
      <c r="H31" s="1618"/>
      <c r="I31" s="1618"/>
      <c r="J31" s="972"/>
    </row>
    <row r="32" spans="1:10" ht="23.25">
      <c r="A32" s="992" t="s">
        <v>481</v>
      </c>
      <c r="B32" s="471"/>
      <c r="C32" s="471"/>
      <c r="D32" s="471"/>
      <c r="E32" s="471"/>
      <c r="F32" s="471"/>
      <c r="G32" s="471"/>
      <c r="H32" s="471"/>
      <c r="I32" s="471"/>
      <c r="J32" s="471"/>
    </row>
    <row r="33" spans="1:9" ht="21">
      <c r="A33" s="1726" t="s">
        <v>22</v>
      </c>
      <c r="B33" s="1747" t="s">
        <v>47</v>
      </c>
      <c r="C33" s="780" t="s">
        <v>513</v>
      </c>
      <c r="D33" s="780" t="s">
        <v>725</v>
      </c>
      <c r="E33" s="1654" t="s">
        <v>712</v>
      </c>
      <c r="F33" s="1655"/>
      <c r="G33" s="1655"/>
      <c r="H33" s="1656"/>
      <c r="I33" s="1652" t="s">
        <v>10</v>
      </c>
    </row>
    <row r="34" spans="1:9" ht="45.75" customHeight="1">
      <c r="A34" s="1727"/>
      <c r="B34" s="1748"/>
      <c r="C34" s="878" t="s">
        <v>375</v>
      </c>
      <c r="D34" s="969" t="s">
        <v>344</v>
      </c>
      <c r="E34" s="1294" t="s">
        <v>63</v>
      </c>
      <c r="F34" s="1294" t="s">
        <v>162</v>
      </c>
      <c r="G34" s="1294" t="s">
        <v>67</v>
      </c>
      <c r="H34" s="1294" t="s">
        <v>73</v>
      </c>
      <c r="I34" s="1653"/>
    </row>
    <row r="35" spans="1:9" ht="18" customHeight="1" thickBot="1">
      <c r="B35" s="608" t="s">
        <v>44</v>
      </c>
      <c r="C35" s="1015"/>
      <c r="D35" s="609"/>
      <c r="E35" s="1028"/>
      <c r="F35" s="1028"/>
      <c r="G35" s="1028"/>
      <c r="H35" s="1017">
        <f>SUM(H36:H42)</f>
        <v>5150714</v>
      </c>
      <c r="I35" s="168"/>
    </row>
    <row r="36" spans="1:9" ht="18" customHeight="1" thickTop="1">
      <c r="A36" s="1009">
        <v>1</v>
      </c>
      <c r="B36" s="512" t="s">
        <v>320</v>
      </c>
      <c r="C36" s="995"/>
      <c r="D36" s="995"/>
      <c r="E36" s="430">
        <v>1</v>
      </c>
      <c r="F36" s="430">
        <v>1</v>
      </c>
      <c r="G36" s="839">
        <v>200000</v>
      </c>
      <c r="H36" s="1018">
        <f t="shared" ref="H36:H41" si="1">E36*F36*G36</f>
        <v>200000</v>
      </c>
      <c r="I36" s="280" t="s">
        <v>161</v>
      </c>
    </row>
    <row r="37" spans="1:9" ht="37.5">
      <c r="A37" s="172">
        <v>2</v>
      </c>
      <c r="B37" s="1001" t="s">
        <v>321</v>
      </c>
      <c r="C37" s="997"/>
      <c r="D37" s="997"/>
      <c r="E37" s="178">
        <v>1</v>
      </c>
      <c r="F37" s="178">
        <v>12</v>
      </c>
      <c r="G37" s="179">
        <v>9000</v>
      </c>
      <c r="H37" s="1019">
        <f t="shared" si="1"/>
        <v>108000</v>
      </c>
      <c r="I37" s="74" t="s">
        <v>159</v>
      </c>
    </row>
    <row r="38" spans="1:9" ht="37.5">
      <c r="A38" s="172">
        <v>3</v>
      </c>
      <c r="B38" s="1001" t="s">
        <v>322</v>
      </c>
      <c r="C38" s="997"/>
      <c r="D38" s="997"/>
      <c r="E38" s="178">
        <v>1</v>
      </c>
      <c r="F38" s="178">
        <v>12</v>
      </c>
      <c r="G38" s="179">
        <v>9000</v>
      </c>
      <c r="H38" s="1019">
        <f t="shared" si="1"/>
        <v>108000</v>
      </c>
      <c r="I38" s="74" t="s">
        <v>160</v>
      </c>
    </row>
    <row r="39" spans="1:9" ht="37.5">
      <c r="A39" s="172">
        <v>4</v>
      </c>
      <c r="B39" s="1001" t="s">
        <v>323</v>
      </c>
      <c r="C39" s="997"/>
      <c r="D39" s="997"/>
      <c r="E39" s="295">
        <v>1</v>
      </c>
      <c r="F39" s="295">
        <v>12</v>
      </c>
      <c r="G39" s="179">
        <v>9000</v>
      </c>
      <c r="H39" s="1019">
        <f t="shared" si="1"/>
        <v>108000</v>
      </c>
      <c r="I39" s="74" t="s">
        <v>163</v>
      </c>
    </row>
    <row r="40" spans="1:9" ht="18" customHeight="1">
      <c r="A40" s="1010">
        <v>5</v>
      </c>
      <c r="B40" s="291" t="s">
        <v>324</v>
      </c>
      <c r="C40" s="999"/>
      <c r="D40" s="999"/>
      <c r="E40" s="245">
        <v>1</v>
      </c>
      <c r="F40" s="245">
        <v>12</v>
      </c>
      <c r="G40" s="66">
        <v>40000</v>
      </c>
      <c r="H40" s="1019">
        <f t="shared" si="1"/>
        <v>480000</v>
      </c>
      <c r="I40" s="19" t="s">
        <v>164</v>
      </c>
    </row>
    <row r="41" spans="1:9" ht="18" customHeight="1">
      <c r="A41" s="1010">
        <v>6</v>
      </c>
      <c r="B41" s="291" t="s">
        <v>325</v>
      </c>
      <c r="C41" s="999"/>
      <c r="D41" s="999"/>
      <c r="E41" s="239">
        <v>5</v>
      </c>
      <c r="F41" s="239">
        <v>12</v>
      </c>
      <c r="G41" s="746">
        <v>15000</v>
      </c>
      <c r="H41" s="1020">
        <f t="shared" si="1"/>
        <v>900000</v>
      </c>
      <c r="I41" s="19" t="s">
        <v>199</v>
      </c>
    </row>
    <row r="42" spans="1:9" ht="37.5">
      <c r="A42" s="836">
        <v>7</v>
      </c>
      <c r="B42" s="1007" t="s">
        <v>816</v>
      </c>
      <c r="C42" s="1012"/>
      <c r="D42" s="1012"/>
      <c r="E42" s="1016">
        <f>E47</f>
        <v>21644760</v>
      </c>
      <c r="F42" s="463">
        <v>1</v>
      </c>
      <c r="G42" s="1013">
        <v>0.15</v>
      </c>
      <c r="H42" s="1021">
        <f>E42*G42</f>
        <v>3246714</v>
      </c>
      <c r="I42" s="1014" t="s">
        <v>253</v>
      </c>
    </row>
    <row r="43" spans="1:9" ht="21">
      <c r="A43" s="1011" t="s">
        <v>482</v>
      </c>
    </row>
    <row r="44" spans="1:9" ht="20.25" customHeight="1">
      <c r="A44" s="1618" t="s">
        <v>732</v>
      </c>
      <c r="B44" s="1618"/>
      <c r="C44" s="1618"/>
      <c r="D44" s="1618"/>
      <c r="E44" s="1618"/>
      <c r="F44" s="1618"/>
      <c r="G44" s="1618"/>
      <c r="H44" s="1618"/>
      <c r="I44" s="1618"/>
    </row>
    <row r="45" spans="1:9" ht="21" customHeight="1">
      <c r="A45" s="1746" t="s">
        <v>254</v>
      </c>
      <c r="B45" s="1753" t="s">
        <v>255</v>
      </c>
      <c r="C45" s="1754"/>
      <c r="D45" s="1754"/>
      <c r="E45" s="1753" t="s">
        <v>256</v>
      </c>
      <c r="F45" s="1757"/>
      <c r="G45" s="432" t="s">
        <v>251</v>
      </c>
      <c r="H45" s="1746" t="s">
        <v>257</v>
      </c>
      <c r="I45" s="436" t="s">
        <v>258</v>
      </c>
    </row>
    <row r="46" spans="1:9" ht="21">
      <c r="A46" s="1746"/>
      <c r="B46" s="1755"/>
      <c r="C46" s="1756"/>
      <c r="D46" s="1756"/>
      <c r="E46" s="1755"/>
      <c r="F46" s="1758"/>
      <c r="G46" s="433" t="s">
        <v>252</v>
      </c>
      <c r="H46" s="1746"/>
      <c r="I46" s="382" t="s">
        <v>259</v>
      </c>
    </row>
    <row r="47" spans="1:9" ht="21.75" thickBot="1">
      <c r="A47" s="392"/>
      <c r="B47" s="440" t="s">
        <v>44</v>
      </c>
      <c r="C47" s="614"/>
      <c r="D47" s="614"/>
      <c r="E47" s="1763">
        <f>SUM(E48:F57)</f>
        <v>21644760</v>
      </c>
      <c r="F47" s="1764"/>
      <c r="G47" s="1003">
        <f>SUM(G48:G57)</f>
        <v>3246714</v>
      </c>
      <c r="H47" s="1004"/>
      <c r="I47" s="392"/>
    </row>
    <row r="48" spans="1:9" s="1253" customFormat="1" ht="18.75" customHeight="1" thickTop="1">
      <c r="A48" s="1247">
        <v>1</v>
      </c>
      <c r="B48" s="1248" t="s">
        <v>260</v>
      </c>
      <c r="C48" s="1249"/>
      <c r="D48" s="1249"/>
      <c r="E48" s="1765">
        <v>940000</v>
      </c>
      <c r="F48" s="1766"/>
      <c r="G48" s="1250">
        <f t="shared" ref="G48:G57" si="2">(E48/100)*15</f>
        <v>141000</v>
      </c>
      <c r="H48" s="1251" t="s">
        <v>261</v>
      </c>
      <c r="I48" s="1252"/>
    </row>
    <row r="49" spans="1:9" s="1253" customFormat="1" ht="18.75" customHeight="1">
      <c r="A49" s="239">
        <v>2</v>
      </c>
      <c r="B49" s="486" t="s">
        <v>262</v>
      </c>
      <c r="C49" s="490"/>
      <c r="D49" s="490"/>
      <c r="E49" s="1749">
        <v>4975000</v>
      </c>
      <c r="F49" s="1750"/>
      <c r="G49" s="1254">
        <f t="shared" si="2"/>
        <v>746250</v>
      </c>
      <c r="H49" s="1255" t="s">
        <v>263</v>
      </c>
      <c r="I49" s="487"/>
    </row>
    <row r="50" spans="1:9" s="1253" customFormat="1" ht="18.75" customHeight="1">
      <c r="A50" s="239">
        <v>3</v>
      </c>
      <c r="B50" s="1759" t="s">
        <v>264</v>
      </c>
      <c r="C50" s="1760"/>
      <c r="D50" s="1760"/>
      <c r="E50" s="1749">
        <v>1753280</v>
      </c>
      <c r="F50" s="1750"/>
      <c r="G50" s="1254">
        <f t="shared" si="2"/>
        <v>262992</v>
      </c>
      <c r="H50" s="1255" t="s">
        <v>265</v>
      </c>
      <c r="I50" s="946"/>
    </row>
    <row r="51" spans="1:9" s="1253" customFormat="1" ht="18.75" customHeight="1">
      <c r="A51" s="239">
        <v>4</v>
      </c>
      <c r="B51" s="486" t="s">
        <v>266</v>
      </c>
      <c r="C51" s="490"/>
      <c r="D51" s="490"/>
      <c r="E51" s="1749">
        <v>2385000</v>
      </c>
      <c r="F51" s="1750"/>
      <c r="G51" s="1254">
        <f t="shared" si="2"/>
        <v>357750</v>
      </c>
      <c r="H51" s="1255" t="s">
        <v>267</v>
      </c>
      <c r="I51" s="946"/>
    </row>
    <row r="52" spans="1:9" s="1253" customFormat="1" ht="18.75" customHeight="1">
      <c r="A52" s="239">
        <v>5</v>
      </c>
      <c r="B52" s="486" t="s">
        <v>268</v>
      </c>
      <c r="C52" s="490"/>
      <c r="D52" s="490"/>
      <c r="E52" s="1749">
        <v>3385480</v>
      </c>
      <c r="F52" s="1750"/>
      <c r="G52" s="1254">
        <f t="shared" si="2"/>
        <v>507822.00000000006</v>
      </c>
      <c r="H52" s="1256" t="s">
        <v>269</v>
      </c>
      <c r="I52" s="1257"/>
    </row>
    <row r="53" spans="1:9" s="1253" customFormat="1" ht="18.75" customHeight="1">
      <c r="A53" s="239">
        <v>6</v>
      </c>
      <c r="B53" s="486" t="s">
        <v>270</v>
      </c>
      <c r="C53" s="490"/>
      <c r="D53" s="490"/>
      <c r="E53" s="1749">
        <v>3738000</v>
      </c>
      <c r="F53" s="1750"/>
      <c r="G53" s="1254">
        <f t="shared" si="2"/>
        <v>560700</v>
      </c>
      <c r="H53" s="1255" t="s">
        <v>271</v>
      </c>
      <c r="I53" s="946"/>
    </row>
    <row r="54" spans="1:9" s="1253" customFormat="1" ht="18.75" customHeight="1">
      <c r="A54" s="239">
        <v>7</v>
      </c>
      <c r="B54" s="486" t="s">
        <v>272</v>
      </c>
      <c r="C54" s="490"/>
      <c r="D54" s="490"/>
      <c r="E54" s="1749">
        <v>963000</v>
      </c>
      <c r="F54" s="1750"/>
      <c r="G54" s="1254">
        <f t="shared" si="2"/>
        <v>144450</v>
      </c>
      <c r="H54" s="1255" t="s">
        <v>273</v>
      </c>
      <c r="I54" s="946"/>
    </row>
    <row r="55" spans="1:9" ht="39.75" customHeight="1">
      <c r="A55" s="130">
        <v>8</v>
      </c>
      <c r="B55" s="1761" t="s">
        <v>274</v>
      </c>
      <c r="C55" s="1762"/>
      <c r="D55" s="1762"/>
      <c r="E55" s="1767">
        <v>1045000</v>
      </c>
      <c r="F55" s="1768"/>
      <c r="G55" s="1005">
        <f t="shared" si="2"/>
        <v>156750</v>
      </c>
      <c r="H55" s="1006" t="s">
        <v>275</v>
      </c>
      <c r="I55" s="128"/>
    </row>
    <row r="56" spans="1:9" s="1253" customFormat="1" ht="18" customHeight="1">
      <c r="A56" s="239">
        <v>9</v>
      </c>
      <c r="B56" s="486" t="s">
        <v>276</v>
      </c>
      <c r="C56" s="490"/>
      <c r="D56" s="490"/>
      <c r="E56" s="1749">
        <v>1480000</v>
      </c>
      <c r="F56" s="1750"/>
      <c r="G56" s="1254">
        <f t="shared" si="2"/>
        <v>222000</v>
      </c>
      <c r="H56" s="1258" t="s">
        <v>277</v>
      </c>
      <c r="I56" s="1259"/>
    </row>
    <row r="57" spans="1:9" s="1253" customFormat="1" ht="17.25" customHeight="1">
      <c r="A57" s="1260">
        <v>10</v>
      </c>
      <c r="B57" s="1261" t="s">
        <v>278</v>
      </c>
      <c r="C57" s="1262"/>
      <c r="D57" s="1262"/>
      <c r="E57" s="1751">
        <v>980000</v>
      </c>
      <c r="F57" s="1752"/>
      <c r="G57" s="1263">
        <f t="shared" si="2"/>
        <v>147000</v>
      </c>
      <c r="H57" s="1260" t="s">
        <v>277</v>
      </c>
      <c r="I57" s="959"/>
    </row>
  </sheetData>
  <mergeCells count="28">
    <mergeCell ref="E56:F56"/>
    <mergeCell ref="E57:F57"/>
    <mergeCell ref="A4:A5"/>
    <mergeCell ref="B45:D46"/>
    <mergeCell ref="E45:F46"/>
    <mergeCell ref="B50:D50"/>
    <mergeCell ref="B55:D55"/>
    <mergeCell ref="E47:F47"/>
    <mergeCell ref="E48:F48"/>
    <mergeCell ref="E49:F49"/>
    <mergeCell ref="E52:F52"/>
    <mergeCell ref="E53:F53"/>
    <mergeCell ref="E54:F54"/>
    <mergeCell ref="E55:F55"/>
    <mergeCell ref="E50:F50"/>
    <mergeCell ref="E51:F51"/>
    <mergeCell ref="E33:H33"/>
    <mergeCell ref="E4:H4"/>
    <mergeCell ref="A45:A46"/>
    <mergeCell ref="I33:I34"/>
    <mergeCell ref="A2:I2"/>
    <mergeCell ref="I4:I5"/>
    <mergeCell ref="B33:B34"/>
    <mergeCell ref="B4:B5"/>
    <mergeCell ref="A33:A34"/>
    <mergeCell ref="A31:I31"/>
    <mergeCell ref="H45:H46"/>
    <mergeCell ref="A44:I44"/>
  </mergeCells>
  <phoneticPr fontId="2" type="noConversion"/>
  <printOptions horizontalCentered="1"/>
  <pageMargins left="0.5" right="0.18" top="0.18" bottom="0.13" header="0.16" footer="0.13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K44"/>
  <sheetViews>
    <sheetView workbookViewId="0">
      <selection activeCell="O8" sqref="O8"/>
    </sheetView>
  </sheetViews>
  <sheetFormatPr defaultRowHeight="21"/>
  <cols>
    <col min="1" max="1" width="2.5703125" style="109" customWidth="1"/>
    <col min="2" max="2" width="22.7109375" style="110" customWidth="1"/>
    <col min="3" max="4" width="14.5703125" style="110" customWidth="1"/>
    <col min="5" max="7" width="11.7109375" style="111" customWidth="1"/>
    <col min="8" max="8" width="11.7109375" style="2" customWidth="1"/>
    <col min="9" max="9" width="30.140625" style="2" customWidth="1"/>
  </cols>
  <sheetData>
    <row r="1" spans="1:11">
      <c r="E1" s="112"/>
      <c r="F1" s="112"/>
      <c r="G1" s="112"/>
      <c r="I1" s="287" t="s">
        <v>233</v>
      </c>
    </row>
    <row r="2" spans="1:11" ht="23.25">
      <c r="A2" s="1776" t="s">
        <v>734</v>
      </c>
      <c r="B2" s="1776"/>
      <c r="C2" s="1776"/>
      <c r="D2" s="1776"/>
      <c r="E2" s="1776"/>
      <c r="F2" s="1776"/>
      <c r="G2" s="1776"/>
      <c r="H2" s="1776"/>
      <c r="I2" s="1776"/>
      <c r="J2" s="1776"/>
      <c r="K2" s="1776"/>
    </row>
    <row r="3" spans="1:11">
      <c r="A3" s="531" t="str">
        <f>สรุปคำขอ!A3</f>
        <v>หน่วยงาน ...............................................................................</v>
      </c>
      <c r="B3" s="109"/>
      <c r="C3" s="113"/>
      <c r="D3" s="113"/>
      <c r="E3" s="109"/>
      <c r="F3" s="109"/>
      <c r="G3" s="113"/>
      <c r="H3" s="109"/>
      <c r="I3" s="109"/>
    </row>
    <row r="4" spans="1:11">
      <c r="A4" s="1688" t="s">
        <v>47</v>
      </c>
      <c r="B4" s="1689"/>
      <c r="C4" s="780" t="s">
        <v>513</v>
      </c>
      <c r="D4" s="780" t="s">
        <v>725</v>
      </c>
      <c r="E4" s="1771" t="s">
        <v>733</v>
      </c>
      <c r="F4" s="1772"/>
      <c r="G4" s="1772"/>
      <c r="H4" s="1773"/>
      <c r="I4" s="1774" t="s">
        <v>10</v>
      </c>
    </row>
    <row r="5" spans="1:11">
      <c r="A5" s="1691"/>
      <c r="B5" s="1692"/>
      <c r="C5" s="878" t="s">
        <v>375</v>
      </c>
      <c r="D5" s="969" t="s">
        <v>344</v>
      </c>
      <c r="E5" s="1035" t="s">
        <v>24</v>
      </c>
      <c r="F5" s="1035" t="s">
        <v>24</v>
      </c>
      <c r="G5" s="1035" t="s">
        <v>101</v>
      </c>
      <c r="H5" s="1035" t="s">
        <v>91</v>
      </c>
      <c r="I5" s="1775"/>
    </row>
    <row r="6" spans="1:11">
      <c r="A6" s="705"/>
      <c r="B6" s="706"/>
      <c r="C6" s="1036"/>
      <c r="D6" s="1036"/>
      <c r="E6" s="1037" t="s">
        <v>183</v>
      </c>
      <c r="F6" s="1037" t="s">
        <v>184</v>
      </c>
      <c r="G6" s="1037"/>
      <c r="H6" s="1037"/>
      <c r="I6" s="1036"/>
    </row>
    <row r="7" spans="1:11" ht="21.75" thickBot="1">
      <c r="A7" s="1769" t="s">
        <v>44</v>
      </c>
      <c r="B7" s="1770"/>
      <c r="C7" s="1030"/>
      <c r="D7" s="1030"/>
      <c r="E7" s="324"/>
      <c r="F7" s="325"/>
      <c r="G7" s="324"/>
      <c r="H7" s="331">
        <f>SUM(H9:H12)</f>
        <v>0</v>
      </c>
      <c r="I7" s="326"/>
    </row>
    <row r="8" spans="1:11" ht="22.5" customHeight="1" thickTop="1">
      <c r="A8" s="342" t="s">
        <v>185</v>
      </c>
      <c r="B8" s="1029"/>
      <c r="C8" s="1031"/>
      <c r="D8" s="1031"/>
      <c r="E8" s="340"/>
      <c r="F8" s="340"/>
      <c r="G8" s="340"/>
      <c r="H8" s="341"/>
      <c r="I8" s="238" t="s">
        <v>350</v>
      </c>
    </row>
    <row r="9" spans="1:11" ht="22.5" customHeight="1">
      <c r="A9" s="322"/>
      <c r="B9" s="336" t="s">
        <v>129</v>
      </c>
      <c r="C9" s="1032"/>
      <c r="D9" s="1032"/>
      <c r="E9" s="337"/>
      <c r="F9" s="338"/>
      <c r="G9" s="337"/>
      <c r="H9" s="339"/>
      <c r="I9" s="551" t="s">
        <v>96</v>
      </c>
    </row>
    <row r="10" spans="1:11" ht="22.5" customHeight="1">
      <c r="A10" s="237"/>
      <c r="B10" s="330" t="s">
        <v>25</v>
      </c>
      <c r="C10" s="1033"/>
      <c r="D10" s="1033"/>
      <c r="E10" s="333"/>
      <c r="F10" s="332"/>
      <c r="G10" s="333"/>
      <c r="H10" s="334"/>
      <c r="I10" s="551" t="s">
        <v>351</v>
      </c>
    </row>
    <row r="11" spans="1:11" ht="22.5" customHeight="1">
      <c r="A11" s="237"/>
      <c r="B11" s="330" t="s">
        <v>130</v>
      </c>
      <c r="C11" s="1033"/>
      <c r="D11" s="1033"/>
      <c r="E11" s="333"/>
      <c r="F11" s="332"/>
      <c r="G11" s="333"/>
      <c r="H11" s="334"/>
      <c r="I11" s="238"/>
    </row>
    <row r="12" spans="1:11" ht="22.5" customHeight="1">
      <c r="A12" s="237"/>
      <c r="B12" s="330"/>
      <c r="C12" s="1033"/>
      <c r="D12" s="1033"/>
      <c r="E12" s="321"/>
      <c r="F12" s="332"/>
      <c r="G12" s="333"/>
      <c r="H12" s="334"/>
      <c r="I12" s="238"/>
    </row>
    <row r="13" spans="1:11" ht="22.5" customHeight="1">
      <c r="A13" s="328"/>
      <c r="B13" s="329"/>
      <c r="C13" s="1034"/>
      <c r="D13" s="1034"/>
      <c r="E13" s="335"/>
      <c r="F13" s="335"/>
      <c r="G13" s="335"/>
      <c r="H13" s="129"/>
      <c r="I13" s="327"/>
    </row>
    <row r="14" spans="1:11">
      <c r="A14" s="1039"/>
      <c r="B14" s="1040"/>
      <c r="C14" s="1040"/>
      <c r="D14" s="1040"/>
      <c r="E14" s="1041"/>
      <c r="F14" s="1041"/>
      <c r="G14" s="1041"/>
      <c r="H14" s="103"/>
      <c r="I14" s="1042"/>
    </row>
    <row r="15" spans="1:11">
      <c r="A15" s="1039"/>
      <c r="B15" s="1040"/>
      <c r="C15" s="1040"/>
      <c r="D15" s="1040"/>
      <c r="E15" s="1041"/>
      <c r="F15" s="1041"/>
      <c r="G15" s="1041"/>
      <c r="H15" s="103"/>
      <c r="I15" s="1042"/>
    </row>
    <row r="16" spans="1:11">
      <c r="A16" s="1039"/>
      <c r="B16" s="1040"/>
      <c r="C16" s="1040"/>
      <c r="D16" s="1040"/>
      <c r="E16" s="1041"/>
      <c r="F16" s="1041"/>
      <c r="G16" s="1041"/>
      <c r="H16" s="103"/>
      <c r="I16" s="1042"/>
    </row>
    <row r="17" spans="1:9">
      <c r="A17" s="1039"/>
      <c r="B17" s="1040"/>
      <c r="C17" s="1040"/>
      <c r="D17" s="1040"/>
      <c r="E17" s="1041"/>
      <c r="F17" s="1041"/>
      <c r="G17" s="1041"/>
      <c r="H17" s="103"/>
      <c r="I17" s="1042"/>
    </row>
    <row r="18" spans="1:9">
      <c r="A18" s="1039"/>
      <c r="B18" s="1040"/>
      <c r="C18" s="1040"/>
      <c r="D18" s="1040"/>
      <c r="E18" s="1041"/>
      <c r="F18" s="1041"/>
      <c r="G18" s="1041"/>
      <c r="H18" s="103"/>
      <c r="I18" s="1042"/>
    </row>
    <row r="19" spans="1:9">
      <c r="A19" s="1039"/>
      <c r="B19" s="1040"/>
      <c r="C19" s="1040"/>
      <c r="D19" s="1040"/>
      <c r="E19" s="1041"/>
      <c r="F19" s="1041"/>
      <c r="G19" s="1041"/>
      <c r="H19" s="103"/>
      <c r="I19" s="1042"/>
    </row>
    <row r="20" spans="1:9">
      <c r="A20" s="1039"/>
      <c r="B20" s="1040"/>
      <c r="C20" s="1040"/>
      <c r="D20" s="1040"/>
      <c r="E20" s="1041"/>
      <c r="F20" s="1041"/>
      <c r="G20" s="1041"/>
      <c r="H20" s="103"/>
      <c r="I20" s="1042"/>
    </row>
    <row r="21" spans="1:9">
      <c r="A21" s="1039"/>
      <c r="B21" s="1040"/>
      <c r="C21" s="1040"/>
      <c r="D21" s="1040"/>
      <c r="E21" s="1041"/>
      <c r="F21" s="1041"/>
      <c r="G21" s="1041"/>
      <c r="H21" s="103"/>
      <c r="I21" s="1042"/>
    </row>
    <row r="22" spans="1:9">
      <c r="A22" s="1039"/>
      <c r="B22" s="1040"/>
      <c r="C22" s="1040"/>
      <c r="D22" s="1040"/>
      <c r="E22" s="1041"/>
      <c r="F22" s="1041"/>
      <c r="G22" s="1041"/>
      <c r="H22" s="103"/>
      <c r="I22" s="1042"/>
    </row>
    <row r="23" spans="1:9">
      <c r="A23" s="1039"/>
      <c r="B23" s="1040"/>
      <c r="C23" s="1040"/>
      <c r="D23" s="1040"/>
      <c r="E23" s="1041"/>
      <c r="F23" s="1041"/>
      <c r="G23" s="1041"/>
      <c r="H23" s="103"/>
      <c r="I23" s="1042"/>
    </row>
    <row r="24" spans="1:9">
      <c r="A24" s="1039"/>
      <c r="B24" s="1040"/>
      <c r="C24" s="1040"/>
      <c r="D24" s="1040"/>
      <c r="E24" s="1041"/>
      <c r="F24" s="1041"/>
      <c r="G24" s="1041"/>
      <c r="H24" s="103"/>
      <c r="I24" s="1042"/>
    </row>
    <row r="25" spans="1:9">
      <c r="A25" s="1039"/>
      <c r="B25" s="1040"/>
      <c r="C25" s="1040"/>
      <c r="D25" s="1040"/>
      <c r="E25" s="1041"/>
      <c r="F25" s="1041"/>
      <c r="G25" s="1041"/>
      <c r="H25" s="103"/>
      <c r="I25" s="1042"/>
    </row>
    <row r="26" spans="1:9">
      <c r="A26" s="1039"/>
      <c r="B26" s="1040"/>
      <c r="C26" s="1040"/>
      <c r="D26" s="1040"/>
      <c r="E26" s="1041"/>
      <c r="F26" s="1041"/>
      <c r="G26" s="1041"/>
      <c r="H26" s="103"/>
      <c r="I26" s="1042"/>
    </row>
    <row r="27" spans="1:9">
      <c r="A27" s="1039"/>
      <c r="B27" s="1040"/>
      <c r="C27" s="1040"/>
      <c r="D27" s="1040"/>
      <c r="E27" s="1041"/>
      <c r="F27" s="1041"/>
      <c r="G27" s="1041"/>
      <c r="H27" s="103"/>
      <c r="I27" s="1042"/>
    </row>
    <row r="28" spans="1:9">
      <c r="A28" s="1039"/>
      <c r="B28" s="1040"/>
      <c r="C28" s="1040"/>
      <c r="D28" s="1040"/>
      <c r="E28" s="1041"/>
      <c r="F28" s="1041"/>
      <c r="G28" s="1041"/>
      <c r="H28" s="103"/>
      <c r="I28" s="1042"/>
    </row>
    <row r="29" spans="1:9">
      <c r="A29" s="1043" t="s">
        <v>46</v>
      </c>
    </row>
    <row r="30" spans="1:9">
      <c r="A30" s="1688" t="s">
        <v>47</v>
      </c>
      <c r="B30" s="1689"/>
      <c r="C30" s="780" t="s">
        <v>513</v>
      </c>
      <c r="D30" s="780" t="s">
        <v>725</v>
      </c>
      <c r="E30" s="1771" t="s">
        <v>733</v>
      </c>
      <c r="F30" s="1772"/>
      <c r="G30" s="1772"/>
      <c r="H30" s="1773"/>
      <c r="I30" s="1774" t="s">
        <v>10</v>
      </c>
    </row>
    <row r="31" spans="1:9">
      <c r="A31" s="1691"/>
      <c r="B31" s="1692"/>
      <c r="C31" s="878" t="s">
        <v>375</v>
      </c>
      <c r="D31" s="969" t="s">
        <v>344</v>
      </c>
      <c r="E31" s="1035" t="s">
        <v>24</v>
      </c>
      <c r="F31" s="1035" t="s">
        <v>24</v>
      </c>
      <c r="G31" s="1035" t="s">
        <v>101</v>
      </c>
      <c r="H31" s="1035" t="s">
        <v>91</v>
      </c>
      <c r="I31" s="1775"/>
    </row>
    <row r="32" spans="1:9">
      <c r="A32" s="1291"/>
      <c r="B32" s="1292"/>
      <c r="C32" s="1296"/>
      <c r="D32" s="1296"/>
      <c r="E32" s="1037" t="s">
        <v>183</v>
      </c>
      <c r="F32" s="1037" t="s">
        <v>184</v>
      </c>
      <c r="G32" s="1037"/>
      <c r="H32" s="1037"/>
      <c r="I32" s="1296"/>
    </row>
    <row r="33" spans="1:9" ht="21.75" thickBot="1">
      <c r="A33" s="1769" t="s">
        <v>44</v>
      </c>
      <c r="B33" s="1770"/>
      <c r="C33" s="1030"/>
      <c r="D33" s="1030"/>
      <c r="E33" s="324"/>
      <c r="F33" s="325"/>
      <c r="G33" s="324"/>
      <c r="H33" s="324">
        <f>SUM(H35:H38)</f>
        <v>1330000</v>
      </c>
      <c r="I33" s="326"/>
    </row>
    <row r="34" spans="1:9" ht="21.75" thickTop="1">
      <c r="A34" s="342" t="s">
        <v>185</v>
      </c>
      <c r="B34" s="1029"/>
      <c r="C34" s="1031"/>
      <c r="D34" s="1031"/>
      <c r="E34" s="340"/>
      <c r="F34" s="340"/>
      <c r="G34" s="340"/>
      <c r="H34" s="341"/>
      <c r="I34" s="341"/>
    </row>
    <row r="35" spans="1:9">
      <c r="A35" s="322"/>
      <c r="B35" s="336" t="s">
        <v>129</v>
      </c>
      <c r="C35" s="1032"/>
      <c r="D35" s="1032"/>
      <c r="E35" s="337">
        <v>200</v>
      </c>
      <c r="F35" s="338">
        <v>5</v>
      </c>
      <c r="G35" s="337">
        <v>300</v>
      </c>
      <c r="H35" s="339">
        <f>E35*F35*G35</f>
        <v>300000</v>
      </c>
      <c r="I35" s="323" t="s">
        <v>132</v>
      </c>
    </row>
    <row r="36" spans="1:9">
      <c r="A36" s="237"/>
      <c r="B36" s="330" t="s">
        <v>25</v>
      </c>
      <c r="C36" s="1033"/>
      <c r="D36" s="1033"/>
      <c r="E36" s="333">
        <v>200</v>
      </c>
      <c r="F36" s="332">
        <v>5</v>
      </c>
      <c r="G36" s="333">
        <v>750</v>
      </c>
      <c r="H36" s="334">
        <f>E36*F36*G36</f>
        <v>750000</v>
      </c>
      <c r="I36" s="238" t="s">
        <v>131</v>
      </c>
    </row>
    <row r="37" spans="1:9">
      <c r="A37" s="237"/>
      <c r="B37" s="330" t="s">
        <v>348</v>
      </c>
      <c r="C37" s="1033"/>
      <c r="D37" s="1033"/>
      <c r="E37" s="333">
        <v>200</v>
      </c>
      <c r="F37" s="332">
        <v>2</v>
      </c>
      <c r="G37" s="333">
        <v>200</v>
      </c>
      <c r="H37" s="334">
        <f>E37*F37*G37</f>
        <v>80000</v>
      </c>
      <c r="I37" s="238" t="s">
        <v>230</v>
      </c>
    </row>
    <row r="38" spans="1:9">
      <c r="A38" s="237"/>
      <c r="B38" s="330" t="s">
        <v>349</v>
      </c>
      <c r="C38" s="1033"/>
      <c r="D38" s="1033"/>
      <c r="E38" s="333">
        <v>200</v>
      </c>
      <c r="F38" s="332">
        <v>2</v>
      </c>
      <c r="G38" s="333">
        <v>500</v>
      </c>
      <c r="H38" s="334">
        <f>E38*F38*G38</f>
        <v>200000</v>
      </c>
      <c r="I38" s="238" t="s">
        <v>350</v>
      </c>
    </row>
    <row r="39" spans="1:9">
      <c r="A39" s="546"/>
      <c r="B39" s="547"/>
      <c r="C39" s="1038"/>
      <c r="D39" s="1038"/>
      <c r="E39" s="548"/>
      <c r="F39" s="549"/>
      <c r="G39" s="548"/>
      <c r="H39" s="550"/>
      <c r="I39" s="551" t="s">
        <v>96</v>
      </c>
    </row>
    <row r="40" spans="1:9">
      <c r="A40" s="546"/>
      <c r="B40" s="547"/>
      <c r="C40" s="1038"/>
      <c r="D40" s="1038"/>
      <c r="E40" s="548"/>
      <c r="F40" s="549"/>
      <c r="G40" s="548"/>
      <c r="H40" s="550"/>
      <c r="I40" s="551" t="s">
        <v>351</v>
      </c>
    </row>
    <row r="41" spans="1:9">
      <c r="A41" s="328"/>
      <c r="B41" s="329"/>
      <c r="C41" s="1034"/>
      <c r="D41" s="1034"/>
      <c r="E41" s="335"/>
      <c r="F41" s="335"/>
      <c r="G41" s="335"/>
      <c r="H41" s="129"/>
      <c r="I41" s="327"/>
    </row>
    <row r="43" spans="1:9">
      <c r="I43" s="114"/>
    </row>
    <row r="44" spans="1:9">
      <c r="I44" s="114"/>
    </row>
  </sheetData>
  <mergeCells count="9">
    <mergeCell ref="A2:K2"/>
    <mergeCell ref="A4:B5"/>
    <mergeCell ref="E4:H4"/>
    <mergeCell ref="I4:I5"/>
    <mergeCell ref="A7:B7"/>
    <mergeCell ref="E30:H30"/>
    <mergeCell ref="A33:B33"/>
    <mergeCell ref="A30:B31"/>
    <mergeCell ref="I30:I31"/>
  </mergeCells>
  <pageMargins left="0.46" right="0.14000000000000001" top="0.38" bottom="0.3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I43"/>
  <sheetViews>
    <sheetView workbookViewId="0">
      <selection activeCell="H6" sqref="H6"/>
    </sheetView>
  </sheetViews>
  <sheetFormatPr defaultRowHeight="18.75"/>
  <cols>
    <col min="1" max="1" width="6.140625" style="5" customWidth="1"/>
    <col min="2" max="2" width="47.140625" style="5" customWidth="1"/>
    <col min="3" max="4" width="12.5703125" style="5" customWidth="1"/>
    <col min="5" max="5" width="8.7109375" style="5" customWidth="1"/>
    <col min="6" max="6" width="9.140625" style="5"/>
    <col min="7" max="7" width="9.5703125" style="5" customWidth="1"/>
    <col min="8" max="8" width="15.85546875" style="5" customWidth="1"/>
    <col min="9" max="9" width="35.7109375" style="5" customWidth="1"/>
    <col min="10" max="16384" width="9.140625" style="5"/>
  </cols>
  <sheetData>
    <row r="1" spans="1:9" ht="21">
      <c r="I1" s="118" t="s">
        <v>234</v>
      </c>
    </row>
    <row r="2" spans="1:9" s="1" customFormat="1" ht="21">
      <c r="A2" s="1618" t="s">
        <v>735</v>
      </c>
      <c r="B2" s="1618"/>
      <c r="C2" s="1618"/>
      <c r="D2" s="1618"/>
      <c r="E2" s="1618"/>
      <c r="F2" s="1618"/>
      <c r="G2" s="1618"/>
      <c r="H2" s="1618"/>
      <c r="I2" s="1618"/>
    </row>
    <row r="3" spans="1:9" s="6" customFormat="1">
      <c r="A3" s="6" t="str">
        <f>สรุปคำขอ!A3</f>
        <v>หน่วยงาน ...............................................................................</v>
      </c>
      <c r="I3" s="12"/>
    </row>
    <row r="4" spans="1:9" s="6" customFormat="1" ht="18.75" customHeight="1">
      <c r="A4" s="1662" t="s">
        <v>22</v>
      </c>
      <c r="B4" s="1662" t="s">
        <v>54</v>
      </c>
      <c r="C4" s="780" t="s">
        <v>513</v>
      </c>
      <c r="D4" s="780" t="s">
        <v>725</v>
      </c>
      <c r="E4" s="1663" t="s">
        <v>736</v>
      </c>
      <c r="F4" s="1664"/>
      <c r="G4" s="1664"/>
      <c r="H4" s="1665"/>
      <c r="I4" s="1662" t="s">
        <v>10</v>
      </c>
    </row>
    <row r="5" spans="1:9" s="6" customFormat="1" ht="37.5">
      <c r="A5" s="1662"/>
      <c r="B5" s="1662"/>
      <c r="C5" s="826" t="s">
        <v>375</v>
      </c>
      <c r="D5" s="782" t="s">
        <v>344</v>
      </c>
      <c r="E5" s="679" t="s">
        <v>50</v>
      </c>
      <c r="F5" s="679" t="s">
        <v>61</v>
      </c>
      <c r="G5" s="679" t="s">
        <v>67</v>
      </c>
      <c r="H5" s="679" t="s">
        <v>483</v>
      </c>
      <c r="I5" s="1662"/>
    </row>
    <row r="6" spans="1:9" ht="21.75" thickBot="1">
      <c r="A6" s="778"/>
      <c r="B6" s="1052" t="s">
        <v>44</v>
      </c>
      <c r="C6" s="610"/>
      <c r="D6" s="610"/>
      <c r="E6" s="560"/>
      <c r="F6" s="560"/>
      <c r="G6" s="560"/>
      <c r="H6" s="1055">
        <f>SUM(H7:H12)</f>
        <v>0</v>
      </c>
      <c r="I6" s="560"/>
    </row>
    <row r="7" spans="1:9" ht="27" customHeight="1" thickTop="1">
      <c r="A7" s="830">
        <v>1</v>
      </c>
      <c r="B7" s="603" t="s">
        <v>364</v>
      </c>
      <c r="C7" s="280"/>
      <c r="D7" s="280"/>
      <c r="E7" s="280"/>
      <c r="F7" s="280"/>
      <c r="G7" s="280"/>
      <c r="H7" s="839"/>
      <c r="I7" s="280"/>
    </row>
    <row r="8" spans="1:9" ht="27" customHeight="1">
      <c r="A8" s="313">
        <v>2</v>
      </c>
      <c r="B8" s="163" t="s">
        <v>364</v>
      </c>
      <c r="C8" s="18"/>
      <c r="D8" s="18"/>
      <c r="E8" s="18"/>
      <c r="F8" s="18"/>
      <c r="G8" s="18"/>
      <c r="H8" s="250"/>
      <c r="I8" s="18"/>
    </row>
    <row r="9" spans="1:9" ht="27" customHeight="1">
      <c r="A9" s="313">
        <v>3</v>
      </c>
      <c r="B9" s="163" t="s">
        <v>364</v>
      </c>
      <c r="C9" s="18"/>
      <c r="D9" s="18"/>
      <c r="E9" s="18"/>
      <c r="F9" s="18"/>
      <c r="G9" s="18"/>
      <c r="H9" s="250"/>
      <c r="I9" s="18"/>
    </row>
    <row r="10" spans="1:9" ht="27" customHeight="1">
      <c r="A10" s="313">
        <v>3</v>
      </c>
      <c r="B10" s="163" t="s">
        <v>364</v>
      </c>
      <c r="C10" s="18"/>
      <c r="D10" s="18"/>
      <c r="E10" s="18"/>
      <c r="F10" s="18"/>
      <c r="G10" s="18"/>
      <c r="H10" s="250"/>
      <c r="I10" s="18"/>
    </row>
    <row r="11" spans="1:9" ht="27" customHeight="1">
      <c r="A11" s="172">
        <v>4</v>
      </c>
      <c r="B11" s="163" t="s">
        <v>364</v>
      </c>
      <c r="C11" s="19"/>
      <c r="D11" s="19"/>
      <c r="E11" s="19"/>
      <c r="F11" s="19"/>
      <c r="G11" s="19"/>
      <c r="H11" s="66"/>
      <c r="I11" s="19"/>
    </row>
    <row r="12" spans="1:9" ht="27" customHeight="1">
      <c r="A12" s="836">
        <v>5</v>
      </c>
      <c r="B12" s="604" t="s">
        <v>364</v>
      </c>
      <c r="C12" s="294"/>
      <c r="D12" s="294"/>
      <c r="E12" s="294"/>
      <c r="F12" s="294"/>
      <c r="G12" s="294"/>
      <c r="H12" s="293"/>
      <c r="I12" s="294"/>
    </row>
    <row r="13" spans="1:9">
      <c r="A13" s="5" t="s">
        <v>484</v>
      </c>
    </row>
    <row r="14" spans="1:9">
      <c r="A14" s="22" t="s">
        <v>817</v>
      </c>
      <c r="B14" s="22"/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  <row r="19" spans="1:9">
      <c r="A19" s="9"/>
      <c r="B19" s="9"/>
      <c r="C19" s="9"/>
      <c r="D19" s="9"/>
      <c r="E19" s="9"/>
      <c r="F19" s="9"/>
      <c r="G19" s="9"/>
      <c r="H19" s="9"/>
      <c r="I19" s="9"/>
    </row>
    <row r="20" spans="1:9">
      <c r="A20" s="9"/>
      <c r="B20" s="9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2" spans="1:9">
      <c r="A22" s="9"/>
      <c r="B22" s="9"/>
      <c r="C22" s="9"/>
      <c r="D22" s="9"/>
      <c r="E22" s="9"/>
      <c r="F22" s="9"/>
      <c r="G22" s="9"/>
      <c r="H22" s="9"/>
      <c r="I22" s="9"/>
    </row>
    <row r="23" spans="1:9">
      <c r="A23" s="9"/>
      <c r="B23" s="9"/>
      <c r="C23" s="9"/>
      <c r="D23" s="9"/>
      <c r="E23" s="9"/>
      <c r="F23" s="9"/>
      <c r="G23" s="9"/>
      <c r="H23" s="9"/>
      <c r="I23" s="9"/>
    </row>
    <row r="24" spans="1:9">
      <c r="A24" s="9"/>
      <c r="B24" s="9"/>
      <c r="C24" s="9"/>
      <c r="D24" s="9"/>
      <c r="E24" s="9"/>
      <c r="F24" s="9"/>
      <c r="G24" s="9"/>
      <c r="H24" s="9"/>
      <c r="I24" s="9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 ht="21">
      <c r="A27" s="822" t="s">
        <v>46</v>
      </c>
      <c r="B27" s="67"/>
      <c r="C27" s="67"/>
      <c r="D27" s="67"/>
    </row>
    <row r="28" spans="1:9" s="6" customFormat="1" ht="18.75" customHeight="1">
      <c r="A28" s="1662" t="s">
        <v>22</v>
      </c>
      <c r="B28" s="1662" t="s">
        <v>54</v>
      </c>
      <c r="C28" s="780" t="s">
        <v>513</v>
      </c>
      <c r="D28" s="780" t="s">
        <v>725</v>
      </c>
      <c r="E28" s="1663" t="s">
        <v>736</v>
      </c>
      <c r="F28" s="1664"/>
      <c r="G28" s="1664"/>
      <c r="H28" s="1665"/>
      <c r="I28" s="1662" t="s">
        <v>10</v>
      </c>
    </row>
    <row r="29" spans="1:9" s="6" customFormat="1" ht="37.5">
      <c r="A29" s="1662"/>
      <c r="B29" s="1662"/>
      <c r="C29" s="826" t="s">
        <v>375</v>
      </c>
      <c r="D29" s="782" t="s">
        <v>344</v>
      </c>
      <c r="E29" s="679" t="s">
        <v>50</v>
      </c>
      <c r="F29" s="679" t="s">
        <v>61</v>
      </c>
      <c r="G29" s="679" t="s">
        <v>67</v>
      </c>
      <c r="H29" s="679" t="s">
        <v>483</v>
      </c>
      <c r="I29" s="1662"/>
    </row>
    <row r="30" spans="1:9" s="6" customFormat="1" ht="20.25" customHeight="1" thickBot="1">
      <c r="A30" s="602"/>
      <c r="B30" s="1051" t="s">
        <v>44</v>
      </c>
      <c r="C30" s="1051"/>
      <c r="D30" s="1051"/>
      <c r="E30" s="315"/>
      <c r="F30" s="315"/>
      <c r="G30" s="315"/>
      <c r="H30" s="601">
        <f>H31+H36</f>
        <v>87000</v>
      </c>
      <c r="I30" s="602"/>
    </row>
    <row r="31" spans="1:9" s="6" customFormat="1" ht="20.25" customHeight="1" thickTop="1">
      <c r="A31" s="1321">
        <v>1</v>
      </c>
      <c r="B31" s="1054" t="s">
        <v>366</v>
      </c>
      <c r="C31" s="1054"/>
      <c r="D31" s="1054"/>
      <c r="E31" s="1045"/>
      <c r="F31" s="1045"/>
      <c r="G31" s="1045"/>
      <c r="H31" s="1046">
        <f>SUM(H33:H34)</f>
        <v>31500</v>
      </c>
      <c r="I31" s="1047"/>
    </row>
    <row r="32" spans="1:9" s="9" customFormat="1">
      <c r="A32" s="19"/>
      <c r="B32" s="148" t="s">
        <v>365</v>
      </c>
      <c r="C32" s="148"/>
      <c r="D32" s="148"/>
      <c r="E32" s="150"/>
      <c r="F32" s="150"/>
      <c r="G32" s="150"/>
      <c r="H32" s="149"/>
      <c r="I32" s="19" t="s">
        <v>367</v>
      </c>
    </row>
    <row r="33" spans="1:9" s="9" customFormat="1">
      <c r="A33" s="19"/>
      <c r="B33" s="148" t="s">
        <v>39</v>
      </c>
      <c r="C33" s="148"/>
      <c r="D33" s="148"/>
      <c r="E33" s="150">
        <v>12</v>
      </c>
      <c r="F33" s="150">
        <v>25</v>
      </c>
      <c r="G33" s="150">
        <v>80</v>
      </c>
      <c r="H33" s="149">
        <f>E33*F33*G33</f>
        <v>24000</v>
      </c>
      <c r="I33" s="148" t="s">
        <v>368</v>
      </c>
    </row>
    <row r="34" spans="1:9" s="9" customFormat="1">
      <c r="A34" s="19"/>
      <c r="B34" s="148" t="s">
        <v>40</v>
      </c>
      <c r="C34" s="148"/>
      <c r="D34" s="148"/>
      <c r="E34" s="150">
        <v>12</v>
      </c>
      <c r="F34" s="150">
        <v>25</v>
      </c>
      <c r="G34" s="150">
        <v>25</v>
      </c>
      <c r="H34" s="149">
        <f>E34*F34*G34</f>
        <v>7500</v>
      </c>
      <c r="I34" s="148"/>
    </row>
    <row r="35" spans="1:9" s="9" customFormat="1">
      <c r="A35" s="148"/>
      <c r="B35" s="148"/>
      <c r="C35" s="148"/>
      <c r="D35" s="148"/>
      <c r="E35" s="150"/>
      <c r="F35" s="150"/>
      <c r="G35" s="150"/>
      <c r="H35" s="149"/>
      <c r="I35" s="148"/>
    </row>
    <row r="36" spans="1:9" s="9" customFormat="1">
      <c r="A36" s="1322">
        <v>2</v>
      </c>
      <c r="B36" s="1053" t="s">
        <v>485</v>
      </c>
      <c r="C36" s="1053"/>
      <c r="D36" s="1053"/>
      <c r="E36" s="1049"/>
      <c r="F36" s="1049"/>
      <c r="G36" s="1049"/>
      <c r="H36" s="1050">
        <f>SUM(H38:H39)</f>
        <v>55500</v>
      </c>
      <c r="I36" s="451"/>
    </row>
    <row r="37" spans="1:9" s="9" customFormat="1">
      <c r="A37" s="19"/>
      <c r="B37" s="148" t="s">
        <v>365</v>
      </c>
      <c r="C37" s="148"/>
      <c r="D37" s="148"/>
      <c r="E37" s="150"/>
      <c r="F37" s="150"/>
      <c r="G37" s="150"/>
      <c r="H37" s="149"/>
      <c r="I37" s="148"/>
    </row>
    <row r="38" spans="1:9" s="9" customFormat="1">
      <c r="A38" s="19"/>
      <c r="B38" s="148" t="s">
        <v>39</v>
      </c>
      <c r="C38" s="148"/>
      <c r="D38" s="148"/>
      <c r="E38" s="150">
        <v>24</v>
      </c>
      <c r="F38" s="150">
        <v>25</v>
      </c>
      <c r="G38" s="150">
        <v>80</v>
      </c>
      <c r="H38" s="149">
        <f>E38*F38*G38</f>
        <v>48000</v>
      </c>
      <c r="I38" s="19"/>
    </row>
    <row r="39" spans="1:9" s="9" customFormat="1">
      <c r="A39" s="19"/>
      <c r="B39" s="148" t="s">
        <v>40</v>
      </c>
      <c r="C39" s="148"/>
      <c r="D39" s="148"/>
      <c r="E39" s="150">
        <v>12</v>
      </c>
      <c r="F39" s="150">
        <v>25</v>
      </c>
      <c r="G39" s="150">
        <v>25</v>
      </c>
      <c r="H39" s="149">
        <f>E39*F39*G39</f>
        <v>7500</v>
      </c>
      <c r="I39" s="19"/>
    </row>
    <row r="40" spans="1:9" s="9" customFormat="1">
      <c r="A40" s="599"/>
      <c r="B40" s="599"/>
      <c r="C40" s="599"/>
      <c r="D40" s="599"/>
      <c r="E40" s="294"/>
      <c r="F40" s="294"/>
      <c r="G40" s="294"/>
      <c r="H40" s="294"/>
      <c r="I40" s="294"/>
    </row>
    <row r="41" spans="1:9">
      <c r="A41" s="5" t="s">
        <v>484</v>
      </c>
    </row>
    <row r="42" spans="1:9">
      <c r="A42" s="22" t="s">
        <v>817</v>
      </c>
      <c r="B42" s="22"/>
    </row>
    <row r="43" spans="1:9" s="10" customFormat="1">
      <c r="C43" s="22"/>
      <c r="D43" s="22"/>
    </row>
  </sheetData>
  <mergeCells count="9">
    <mergeCell ref="A2:I2"/>
    <mergeCell ref="E28:H28"/>
    <mergeCell ref="B28:B29"/>
    <mergeCell ref="I28:I29"/>
    <mergeCell ref="A4:A5"/>
    <mergeCell ref="I4:I5"/>
    <mergeCell ref="B4:B5"/>
    <mergeCell ref="A28:A29"/>
    <mergeCell ref="E4:H4"/>
  </mergeCells>
  <phoneticPr fontId="2" type="noConversion"/>
  <pageMargins left="0.48" right="0.17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J56"/>
  <sheetViews>
    <sheetView zoomScale="79" zoomScaleNormal="79" workbookViewId="0">
      <selection activeCell="F33" sqref="F33"/>
    </sheetView>
  </sheetViews>
  <sheetFormatPr defaultColWidth="8" defaultRowHeight="18.75"/>
  <cols>
    <col min="1" max="1" width="5.42578125" style="24" customWidth="1"/>
    <col min="2" max="2" width="50.42578125" style="24" customWidth="1"/>
    <col min="3" max="4" width="12.140625" style="24" customWidth="1"/>
    <col min="5" max="5" width="13.85546875" style="24" customWidth="1"/>
    <col min="6" max="6" width="8.42578125" style="24" customWidth="1"/>
    <col min="7" max="7" width="9.7109375" style="27" customWidth="1"/>
    <col min="8" max="8" width="14" style="27" customWidth="1"/>
    <col min="9" max="9" width="13.28515625" style="24" customWidth="1"/>
    <col min="10" max="10" width="27.28515625" style="24" customWidth="1"/>
    <col min="11" max="16384" width="8" style="24"/>
  </cols>
  <sheetData>
    <row r="1" spans="1:10">
      <c r="J1" s="343" t="s">
        <v>222</v>
      </c>
    </row>
    <row r="2" spans="1:10">
      <c r="A2" s="1779" t="s">
        <v>738</v>
      </c>
      <c r="B2" s="1779"/>
      <c r="C2" s="1779"/>
      <c r="D2" s="1779"/>
      <c r="E2" s="1779"/>
      <c r="F2" s="1779"/>
      <c r="G2" s="1779"/>
      <c r="H2" s="1779"/>
      <c r="I2" s="1779"/>
      <c r="J2" s="1779"/>
    </row>
    <row r="3" spans="1:10">
      <c r="A3" s="6" t="str">
        <f>สรุปคำขอ!A3</f>
        <v>หน่วยงาน ...............................................................................</v>
      </c>
      <c r="B3" s="6"/>
      <c r="C3" s="6"/>
      <c r="D3" s="6"/>
      <c r="E3" s="25"/>
      <c r="F3" s="25"/>
      <c r="G3" s="26"/>
      <c r="H3" s="26"/>
      <c r="I3" s="25"/>
      <c r="J3" s="28" t="s">
        <v>55</v>
      </c>
    </row>
    <row r="4" spans="1:10" s="29" customFormat="1" ht="25.5" customHeight="1">
      <c r="A4" s="1777" t="s">
        <v>22</v>
      </c>
      <c r="B4" s="1777" t="s">
        <v>47</v>
      </c>
      <c r="C4" s="780" t="s">
        <v>513</v>
      </c>
      <c r="D4" s="780" t="s">
        <v>725</v>
      </c>
      <c r="E4" s="1780" t="s">
        <v>737</v>
      </c>
      <c r="F4" s="1781"/>
      <c r="G4" s="1781"/>
      <c r="H4" s="1781"/>
      <c r="I4" s="1782" t="s">
        <v>59</v>
      </c>
      <c r="J4" s="1777" t="s">
        <v>80</v>
      </c>
    </row>
    <row r="5" spans="1:10" s="29" customFormat="1" ht="56.25" customHeight="1">
      <c r="A5" s="1778"/>
      <c r="B5" s="1778"/>
      <c r="C5" s="826" t="s">
        <v>375</v>
      </c>
      <c r="D5" s="782" t="s">
        <v>344</v>
      </c>
      <c r="E5" s="1269" t="s">
        <v>487</v>
      </c>
      <c r="F5" s="1269" t="s">
        <v>162</v>
      </c>
      <c r="G5" s="1270" t="s">
        <v>488</v>
      </c>
      <c r="H5" s="1270" t="s">
        <v>146</v>
      </c>
      <c r="I5" s="1783"/>
      <c r="J5" s="1778"/>
    </row>
    <row r="6" spans="1:10" s="30" customFormat="1" ht="19.5" thickBot="1">
      <c r="A6" s="1065"/>
      <c r="B6" s="1070" t="s">
        <v>44</v>
      </c>
      <c r="C6" s="575"/>
      <c r="D6" s="575"/>
      <c r="E6" s="576"/>
      <c r="F6" s="577"/>
      <c r="G6" s="578"/>
      <c r="H6" s="579">
        <f>H7+H13+H196+H19+H25+H31</f>
        <v>0</v>
      </c>
      <c r="I6" s="580"/>
      <c r="J6" s="581"/>
    </row>
    <row r="7" spans="1:10" s="30" customFormat="1" ht="19.5" thickTop="1">
      <c r="A7" s="1066">
        <v>1</v>
      </c>
      <c r="B7" s="582" t="s">
        <v>486</v>
      </c>
      <c r="C7" s="582"/>
      <c r="D7" s="582"/>
      <c r="E7" s="583"/>
      <c r="F7" s="584"/>
      <c r="G7" s="585"/>
      <c r="H7" s="586">
        <f>SUM(H8:H12)</f>
        <v>0</v>
      </c>
      <c r="I7" s="587"/>
      <c r="J7" s="588" t="s">
        <v>60</v>
      </c>
    </row>
    <row r="8" spans="1:10" s="30" customFormat="1" ht="21">
      <c r="A8" s="1067"/>
      <c r="B8" s="474" t="s">
        <v>357</v>
      </c>
      <c r="C8" s="474"/>
      <c r="D8" s="474"/>
      <c r="E8" s="566"/>
      <c r="F8" s="567"/>
      <c r="G8" s="568"/>
      <c r="H8" s="138"/>
      <c r="I8" s="569"/>
      <c r="J8" s="589" t="s">
        <v>23</v>
      </c>
    </row>
    <row r="9" spans="1:10" s="30" customFormat="1" ht="21">
      <c r="A9" s="1067"/>
      <c r="B9" s="474" t="s">
        <v>358</v>
      </c>
      <c r="C9" s="474"/>
      <c r="D9" s="474"/>
      <c r="E9" s="566"/>
      <c r="F9" s="567"/>
      <c r="G9" s="568"/>
      <c r="H9" s="138"/>
      <c r="I9" s="569"/>
      <c r="J9" s="132"/>
    </row>
    <row r="10" spans="1:10" s="30" customFormat="1" ht="21">
      <c r="A10" s="1068"/>
      <c r="B10" s="473" t="s">
        <v>359</v>
      </c>
      <c r="C10" s="473"/>
      <c r="D10" s="473"/>
      <c r="E10" s="566"/>
      <c r="F10" s="567"/>
      <c r="G10" s="568"/>
      <c r="H10" s="138"/>
      <c r="I10" s="569"/>
      <c r="J10" s="132"/>
    </row>
    <row r="11" spans="1:10" s="30" customFormat="1" ht="21">
      <c r="A11" s="1068"/>
      <c r="B11" s="473" t="s">
        <v>360</v>
      </c>
      <c r="C11" s="473"/>
      <c r="D11" s="473"/>
      <c r="E11" s="566"/>
      <c r="F11" s="567"/>
      <c r="G11" s="568"/>
      <c r="H11" s="138"/>
      <c r="I11" s="569"/>
      <c r="J11" s="132"/>
    </row>
    <row r="12" spans="1:10" s="30" customFormat="1" ht="21.75" thickBot="1">
      <c r="A12" s="1069"/>
      <c r="B12" s="570" t="s">
        <v>361</v>
      </c>
      <c r="C12" s="570"/>
      <c r="D12" s="570"/>
      <c r="E12" s="571"/>
      <c r="F12" s="572"/>
      <c r="G12" s="573"/>
      <c r="H12" s="143"/>
      <c r="I12" s="574"/>
      <c r="J12" s="141"/>
    </row>
    <row r="13" spans="1:10" s="30" customFormat="1" ht="19.5" thickTop="1">
      <c r="A13" s="1066">
        <v>2</v>
      </c>
      <c r="B13" s="582" t="s">
        <v>486</v>
      </c>
      <c r="C13" s="1057"/>
      <c r="D13" s="1057"/>
      <c r="E13" s="561"/>
      <c r="F13" s="562"/>
      <c r="G13" s="563"/>
      <c r="H13" s="564">
        <f>SUM(H14:H18)</f>
        <v>0</v>
      </c>
      <c r="I13" s="565"/>
      <c r="J13" s="588" t="s">
        <v>60</v>
      </c>
    </row>
    <row r="14" spans="1:10" s="30" customFormat="1" ht="21">
      <c r="A14" s="1067"/>
      <c r="B14" s="474" t="s">
        <v>357</v>
      </c>
      <c r="C14" s="474"/>
      <c r="D14" s="474"/>
      <c r="E14" s="566"/>
      <c r="F14" s="567"/>
      <c r="G14" s="568"/>
      <c r="H14" s="138"/>
      <c r="I14" s="569"/>
      <c r="J14" s="589" t="s">
        <v>23</v>
      </c>
    </row>
    <row r="15" spans="1:10" s="30" customFormat="1" ht="21">
      <c r="A15" s="1067"/>
      <c r="B15" s="474" t="s">
        <v>358</v>
      </c>
      <c r="C15" s="474"/>
      <c r="D15" s="474"/>
      <c r="E15" s="566"/>
      <c r="F15" s="567"/>
      <c r="G15" s="568"/>
      <c r="H15" s="138"/>
      <c r="I15" s="569"/>
      <c r="J15" s="132"/>
    </row>
    <row r="16" spans="1:10" s="30" customFormat="1" ht="21">
      <c r="A16" s="1068"/>
      <c r="B16" s="473" t="s">
        <v>359</v>
      </c>
      <c r="C16" s="473"/>
      <c r="D16" s="473"/>
      <c r="E16" s="566"/>
      <c r="F16" s="567"/>
      <c r="G16" s="568"/>
      <c r="H16" s="138"/>
      <c r="I16" s="569"/>
      <c r="J16" s="132"/>
    </row>
    <row r="17" spans="1:10" s="30" customFormat="1" ht="21">
      <c r="A17" s="1068"/>
      <c r="B17" s="473" t="s">
        <v>360</v>
      </c>
      <c r="C17" s="473"/>
      <c r="D17" s="473"/>
      <c r="E17" s="566"/>
      <c r="F17" s="567"/>
      <c r="G17" s="568"/>
      <c r="H17" s="138"/>
      <c r="I17" s="569"/>
      <c r="J17" s="132"/>
    </row>
    <row r="18" spans="1:10" s="30" customFormat="1" ht="21.75" thickBot="1">
      <c r="A18" s="1069"/>
      <c r="B18" s="570" t="s">
        <v>361</v>
      </c>
      <c r="C18" s="570"/>
      <c r="D18" s="570"/>
      <c r="E18" s="571"/>
      <c r="F18" s="572"/>
      <c r="G18" s="573"/>
      <c r="H18" s="143"/>
      <c r="I18" s="574"/>
      <c r="J18" s="141"/>
    </row>
    <row r="19" spans="1:10" s="30" customFormat="1" ht="19.5" thickTop="1">
      <c r="A19" s="1066">
        <v>3</v>
      </c>
      <c r="B19" s="582" t="s">
        <v>486</v>
      </c>
      <c r="C19" s="1057"/>
      <c r="D19" s="1057"/>
      <c r="E19" s="561"/>
      <c r="F19" s="562"/>
      <c r="G19" s="563"/>
      <c r="H19" s="564">
        <f>SUM(H20:H24)</f>
        <v>0</v>
      </c>
      <c r="I19" s="565"/>
      <c r="J19" s="588" t="s">
        <v>60</v>
      </c>
    </row>
    <row r="20" spans="1:10" s="30" customFormat="1" ht="21">
      <c r="A20" s="1067"/>
      <c r="B20" s="474" t="s">
        <v>357</v>
      </c>
      <c r="C20" s="474"/>
      <c r="D20" s="474"/>
      <c r="E20" s="566"/>
      <c r="F20" s="567"/>
      <c r="G20" s="568"/>
      <c r="H20" s="138"/>
      <c r="I20" s="569"/>
      <c r="J20" s="589" t="s">
        <v>23</v>
      </c>
    </row>
    <row r="21" spans="1:10" s="30" customFormat="1" ht="21">
      <c r="A21" s="1067"/>
      <c r="B21" s="474" t="s">
        <v>358</v>
      </c>
      <c r="C21" s="474"/>
      <c r="D21" s="474"/>
      <c r="E21" s="566"/>
      <c r="F21" s="567"/>
      <c r="G21" s="568"/>
      <c r="H21" s="138"/>
      <c r="I21" s="569"/>
      <c r="J21" s="132"/>
    </row>
    <row r="22" spans="1:10" s="30" customFormat="1" ht="21">
      <c r="A22" s="1068"/>
      <c r="B22" s="473" t="s">
        <v>359</v>
      </c>
      <c r="C22" s="473"/>
      <c r="D22" s="473"/>
      <c r="E22" s="566"/>
      <c r="F22" s="567"/>
      <c r="G22" s="568"/>
      <c r="H22" s="138"/>
      <c r="I22" s="569"/>
      <c r="J22" s="132"/>
    </row>
    <row r="23" spans="1:10" s="30" customFormat="1" ht="21">
      <c r="A23" s="1068"/>
      <c r="B23" s="473" t="s">
        <v>360</v>
      </c>
      <c r="C23" s="473"/>
      <c r="D23" s="473"/>
      <c r="E23" s="566"/>
      <c r="F23" s="567"/>
      <c r="G23" s="568"/>
      <c r="H23" s="138"/>
      <c r="I23" s="569"/>
      <c r="J23" s="132"/>
    </row>
    <row r="24" spans="1:10" s="30" customFormat="1" ht="21">
      <c r="A24" s="1069"/>
      <c r="B24" s="570" t="s">
        <v>361</v>
      </c>
      <c r="C24" s="570"/>
      <c r="D24" s="570"/>
      <c r="E24" s="571"/>
      <c r="F24" s="572"/>
      <c r="G24" s="573"/>
      <c r="H24" s="143"/>
      <c r="I24" s="574"/>
      <c r="J24" s="141"/>
    </row>
    <row r="25" spans="1:10" s="30" customFormat="1" ht="244.5" hidden="1" thickTop="1">
      <c r="A25" s="590" t="s">
        <v>362</v>
      </c>
      <c r="B25" s="590"/>
      <c r="C25" s="590"/>
      <c r="D25" s="590"/>
      <c r="E25" s="561"/>
      <c r="F25" s="562"/>
      <c r="G25" s="563"/>
      <c r="H25" s="564">
        <f>SUM(H26:H30)</f>
        <v>0</v>
      </c>
      <c r="I25" s="565"/>
      <c r="J25" s="588" t="s">
        <v>60</v>
      </c>
    </row>
    <row r="26" spans="1:10" s="30" customFormat="1" ht="21" hidden="1">
      <c r="A26" s="474" t="s">
        <v>357</v>
      </c>
      <c r="B26" s="474"/>
      <c r="C26" s="474"/>
      <c r="D26" s="474"/>
      <c r="E26" s="566"/>
      <c r="F26" s="567"/>
      <c r="G26" s="568"/>
      <c r="H26" s="138"/>
      <c r="I26" s="569"/>
      <c r="J26" s="589" t="s">
        <v>23</v>
      </c>
    </row>
    <row r="27" spans="1:10" s="30" customFormat="1" ht="21" hidden="1">
      <c r="A27" s="474" t="s">
        <v>358</v>
      </c>
      <c r="B27" s="474"/>
      <c r="C27" s="474"/>
      <c r="D27" s="474"/>
      <c r="E27" s="566"/>
      <c r="F27" s="567"/>
      <c r="G27" s="568"/>
      <c r="H27" s="138"/>
      <c r="I27" s="569"/>
      <c r="J27" s="132"/>
    </row>
    <row r="28" spans="1:10" s="30" customFormat="1" ht="21" hidden="1">
      <c r="A28" s="473" t="s">
        <v>359</v>
      </c>
      <c r="B28" s="473"/>
      <c r="C28" s="473"/>
      <c r="D28" s="473"/>
      <c r="E28" s="566"/>
      <c r="F28" s="567"/>
      <c r="G28" s="568"/>
      <c r="H28" s="138"/>
      <c r="I28" s="569"/>
      <c r="J28" s="132"/>
    </row>
    <row r="29" spans="1:10" s="30" customFormat="1" ht="21" hidden="1">
      <c r="A29" s="473" t="s">
        <v>360</v>
      </c>
      <c r="B29" s="473"/>
      <c r="C29" s="473"/>
      <c r="D29" s="473"/>
      <c r="E29" s="566"/>
      <c r="F29" s="567"/>
      <c r="G29" s="568"/>
      <c r="H29" s="138"/>
      <c r="I29" s="569"/>
      <c r="J29" s="132"/>
    </row>
    <row r="30" spans="1:10" s="30" customFormat="1" ht="21" hidden="1">
      <c r="A30" s="570" t="s">
        <v>361</v>
      </c>
      <c r="B30" s="570"/>
      <c r="C30" s="570"/>
      <c r="D30" s="570"/>
      <c r="E30" s="571"/>
      <c r="F30" s="572"/>
      <c r="G30" s="573"/>
      <c r="H30" s="143"/>
      <c r="I30" s="574"/>
      <c r="J30" s="141"/>
    </row>
    <row r="31" spans="1:10" s="30" customFormat="1" ht="21" hidden="1">
      <c r="A31" s="593" t="s">
        <v>363</v>
      </c>
      <c r="B31" s="593"/>
      <c r="C31" s="593"/>
      <c r="D31" s="593"/>
      <c r="E31" s="594"/>
      <c r="F31" s="594"/>
      <c r="G31" s="595"/>
      <c r="H31" s="596"/>
      <c r="I31" s="597"/>
      <c r="J31" s="598"/>
    </row>
    <row r="32" spans="1:10" s="30" customFormat="1" ht="21">
      <c r="A32" s="1058"/>
      <c r="B32" s="1058"/>
      <c r="C32" s="1058"/>
      <c r="D32" s="1058"/>
      <c r="E32" s="1059"/>
      <c r="F32" s="1059"/>
      <c r="G32" s="1060"/>
      <c r="H32" s="1061"/>
      <c r="I32" s="1062"/>
      <c r="J32" s="1063"/>
    </row>
    <row r="33" spans="1:10" s="30" customFormat="1" ht="21">
      <c r="A33" s="1064"/>
      <c r="B33" s="1064"/>
      <c r="C33" s="1064"/>
      <c r="D33" s="1064"/>
      <c r="E33" s="591"/>
      <c r="F33" s="591"/>
      <c r="G33" s="32"/>
      <c r="H33" s="592"/>
      <c r="I33" s="33"/>
      <c r="J33" s="31"/>
    </row>
    <row r="34" spans="1:10" s="30" customFormat="1" ht="21">
      <c r="A34" s="1064"/>
      <c r="B34" s="1064"/>
      <c r="C34" s="1064"/>
      <c r="D34" s="1064"/>
      <c r="E34" s="591"/>
      <c r="F34" s="591"/>
      <c r="G34" s="32"/>
      <c r="H34" s="592"/>
      <c r="I34" s="33"/>
      <c r="J34" s="31"/>
    </row>
    <row r="35" spans="1:10" s="30" customFormat="1" ht="21">
      <c r="A35" s="1064"/>
      <c r="B35" s="1064"/>
      <c r="C35" s="1064"/>
      <c r="D35" s="1064"/>
      <c r="E35" s="591"/>
      <c r="F35" s="591"/>
      <c r="G35" s="32"/>
      <c r="H35" s="592"/>
      <c r="I35" s="33"/>
      <c r="J35" s="31"/>
    </row>
    <row r="36" spans="1:10" s="30" customFormat="1" ht="21">
      <c r="A36" s="1064"/>
      <c r="B36" s="1064"/>
      <c r="C36" s="1064"/>
      <c r="D36" s="1064"/>
      <c r="E36" s="591"/>
      <c r="F36" s="591"/>
      <c r="G36" s="32"/>
      <c r="H36" s="592"/>
      <c r="I36" s="33"/>
      <c r="J36" s="31"/>
    </row>
    <row r="37" spans="1:10" s="30" customFormat="1" ht="21">
      <c r="A37" s="1064"/>
      <c r="B37" s="1064"/>
      <c r="C37" s="1064"/>
      <c r="D37" s="1064"/>
      <c r="E37" s="591"/>
      <c r="F37" s="591"/>
      <c r="G37" s="32"/>
      <c r="H37" s="592"/>
      <c r="I37" s="33"/>
      <c r="J37" s="31"/>
    </row>
    <row r="38" spans="1:10" s="30" customFormat="1" ht="21">
      <c r="A38" s="1092" t="s">
        <v>46</v>
      </c>
      <c r="B38" s="1056"/>
      <c r="C38" s="1064"/>
      <c r="D38" s="1064"/>
      <c r="E38" s="591"/>
      <c r="F38" s="591"/>
      <c r="G38" s="32"/>
      <c r="H38" s="592"/>
      <c r="I38" s="33"/>
      <c r="J38" s="31"/>
    </row>
    <row r="39" spans="1:10" s="30" customFormat="1" ht="18.75" customHeight="1">
      <c r="A39" s="1618" t="s">
        <v>738</v>
      </c>
      <c r="B39" s="1618"/>
      <c r="C39" s="1618"/>
      <c r="D39" s="1618"/>
      <c r="E39" s="1618"/>
      <c r="F39" s="1618"/>
      <c r="G39" s="1618"/>
      <c r="H39" s="1618"/>
      <c r="I39" s="1618"/>
      <c r="J39" s="1618"/>
    </row>
    <row r="40" spans="1:10" s="30" customFormat="1" ht="21" customHeight="1">
      <c r="A40" s="1777" t="s">
        <v>22</v>
      </c>
      <c r="B40" s="1777" t="s">
        <v>47</v>
      </c>
      <c r="C40" s="780" t="s">
        <v>513</v>
      </c>
      <c r="D40" s="780" t="s">
        <v>725</v>
      </c>
      <c r="E40" s="1780" t="s">
        <v>737</v>
      </c>
      <c r="F40" s="1781"/>
      <c r="G40" s="1781"/>
      <c r="H40" s="1781"/>
      <c r="I40" s="1782" t="s">
        <v>59</v>
      </c>
      <c r="J40" s="1777" t="s">
        <v>80</v>
      </c>
    </row>
    <row r="41" spans="1:10" s="30" customFormat="1" ht="56.25" customHeight="1">
      <c r="A41" s="1778"/>
      <c r="B41" s="1778"/>
      <c r="C41" s="826" t="s">
        <v>375</v>
      </c>
      <c r="D41" s="782" t="s">
        <v>344</v>
      </c>
      <c r="E41" s="1269" t="s">
        <v>487</v>
      </c>
      <c r="F41" s="1269" t="s">
        <v>162</v>
      </c>
      <c r="G41" s="1270" t="s">
        <v>488</v>
      </c>
      <c r="H41" s="1270" t="s">
        <v>146</v>
      </c>
      <c r="I41" s="1783"/>
      <c r="J41" s="1778"/>
    </row>
    <row r="42" spans="1:10" s="30" customFormat="1" ht="19.5" thickBot="1">
      <c r="A42" s="1072"/>
      <c r="B42" s="146" t="s">
        <v>44</v>
      </c>
      <c r="C42" s="146"/>
      <c r="D42" s="146"/>
      <c r="E42" s="72"/>
      <c r="F42" s="72"/>
      <c r="G42" s="72"/>
      <c r="H42" s="73">
        <f>H43+H50</f>
        <v>5860000</v>
      </c>
      <c r="I42" s="72"/>
      <c r="J42" s="72"/>
    </row>
    <row r="43" spans="1:10" s="30" customFormat="1" ht="18.75" customHeight="1" thickTop="1">
      <c r="A43" s="1073">
        <v>1</v>
      </c>
      <c r="B43" s="1094" t="s">
        <v>489</v>
      </c>
      <c r="C43" s="1094"/>
      <c r="D43" s="1094"/>
      <c r="E43" s="1095"/>
      <c r="F43" s="1095"/>
      <c r="G43" s="1096"/>
      <c r="H43" s="917">
        <f>SUM(H45:H49)</f>
        <v>2100000</v>
      </c>
      <c r="I43" s="1097"/>
      <c r="J43" s="588"/>
    </row>
    <row r="44" spans="1:10" s="30" customFormat="1" ht="37.5">
      <c r="A44" s="1074"/>
      <c r="B44" s="132" t="s">
        <v>64</v>
      </c>
      <c r="C44" s="132"/>
      <c r="D44" s="132"/>
      <c r="E44" s="133"/>
      <c r="F44" s="133"/>
      <c r="G44" s="134"/>
      <c r="H44" s="135"/>
      <c r="I44" s="136"/>
      <c r="J44" s="589" t="s">
        <v>109</v>
      </c>
    </row>
    <row r="45" spans="1:10" s="30" customFormat="1" ht="37.5">
      <c r="A45" s="1067"/>
      <c r="B45" s="132" t="s">
        <v>4</v>
      </c>
      <c r="C45" s="132"/>
      <c r="D45" s="132"/>
      <c r="E45" s="133" t="s">
        <v>5</v>
      </c>
      <c r="F45" s="137">
        <v>10</v>
      </c>
      <c r="G45" s="138">
        <v>40000</v>
      </c>
      <c r="H45" s="139">
        <f>G45*F45</f>
        <v>400000</v>
      </c>
      <c r="I45" s="133" t="s">
        <v>19</v>
      </c>
      <c r="J45" s="132" t="s">
        <v>108</v>
      </c>
    </row>
    <row r="46" spans="1:10" s="30" customFormat="1" ht="18.75" customHeight="1">
      <c r="A46" s="1067"/>
      <c r="B46" s="132" t="s">
        <v>65</v>
      </c>
      <c r="C46" s="132"/>
      <c r="D46" s="132"/>
      <c r="E46" s="140"/>
      <c r="F46" s="140"/>
      <c r="G46" s="138"/>
      <c r="H46" s="139"/>
      <c r="I46" s="136"/>
      <c r="J46" s="589" t="s">
        <v>107</v>
      </c>
    </row>
    <row r="47" spans="1:10" s="30" customFormat="1" ht="61.5" customHeight="1">
      <c r="A47" s="1068"/>
      <c r="B47" s="132" t="s">
        <v>6</v>
      </c>
      <c r="C47" s="132"/>
      <c r="D47" s="132"/>
      <c r="E47" s="133" t="s">
        <v>20</v>
      </c>
      <c r="F47" s="133" t="s">
        <v>21</v>
      </c>
      <c r="G47" s="138">
        <v>2000</v>
      </c>
      <c r="H47" s="139">
        <f>2000*200</f>
        <v>400000</v>
      </c>
      <c r="I47" s="136" t="s">
        <v>7</v>
      </c>
      <c r="J47" s="132" t="s">
        <v>108</v>
      </c>
    </row>
    <row r="48" spans="1:10" s="30" customFormat="1" ht="21">
      <c r="A48" s="1068"/>
      <c r="B48" s="132" t="s">
        <v>66</v>
      </c>
      <c r="C48" s="132"/>
      <c r="D48" s="132"/>
      <c r="E48" s="133"/>
      <c r="F48" s="133"/>
      <c r="G48" s="138"/>
      <c r="H48" s="139"/>
      <c r="I48" s="140"/>
      <c r="J48" s="132"/>
    </row>
    <row r="49" spans="1:10" s="30" customFormat="1" ht="78.75" customHeight="1">
      <c r="A49" s="1071"/>
      <c r="B49" s="1075" t="s">
        <v>106</v>
      </c>
      <c r="C49" s="1075"/>
      <c r="D49" s="1075"/>
      <c r="E49" s="1076" t="s">
        <v>8</v>
      </c>
      <c r="F49" s="1076" t="s">
        <v>9</v>
      </c>
      <c r="G49" s="1077">
        <v>65000</v>
      </c>
      <c r="H49" s="1078">
        <f>G49*5*4</f>
        <v>1300000</v>
      </c>
      <c r="I49" s="1076" t="s">
        <v>19</v>
      </c>
      <c r="J49" s="1079"/>
    </row>
    <row r="50" spans="1:10" s="30" customFormat="1">
      <c r="A50" s="1085">
        <v>2</v>
      </c>
      <c r="B50" s="1086" t="s">
        <v>489</v>
      </c>
      <c r="C50" s="1086"/>
      <c r="D50" s="1086"/>
      <c r="E50" s="1087"/>
      <c r="F50" s="1087"/>
      <c r="G50" s="1088"/>
      <c r="H50" s="1089">
        <f>SUM(H52:H56)</f>
        <v>3760000</v>
      </c>
      <c r="I50" s="1090"/>
      <c r="J50" s="1091"/>
    </row>
    <row r="51" spans="1:10" ht="37.5">
      <c r="A51" s="1080"/>
      <c r="B51" s="147" t="s">
        <v>64</v>
      </c>
      <c r="C51" s="147"/>
      <c r="D51" s="147"/>
      <c r="E51" s="1081"/>
      <c r="F51" s="1081"/>
      <c r="G51" s="1082"/>
      <c r="H51" s="1083"/>
      <c r="I51" s="1084"/>
      <c r="J51" s="1098" t="s">
        <v>109</v>
      </c>
    </row>
    <row r="52" spans="1:10" ht="37.5">
      <c r="A52" s="1067"/>
      <c r="B52" s="132" t="s">
        <v>4</v>
      </c>
      <c r="C52" s="132"/>
      <c r="D52" s="132"/>
      <c r="E52" s="133" t="s">
        <v>5</v>
      </c>
      <c r="F52" s="137">
        <v>30</v>
      </c>
      <c r="G52" s="138">
        <v>40000</v>
      </c>
      <c r="H52" s="139">
        <f>G52*F52</f>
        <v>1200000</v>
      </c>
      <c r="I52" s="133" t="s">
        <v>19</v>
      </c>
      <c r="J52" s="132" t="s">
        <v>108</v>
      </c>
    </row>
    <row r="53" spans="1:10" ht="18" customHeight="1">
      <c r="A53" s="1067"/>
      <c r="B53" s="132" t="s">
        <v>65</v>
      </c>
      <c r="C53" s="132"/>
      <c r="D53" s="132"/>
      <c r="E53" s="140"/>
      <c r="F53" s="140"/>
      <c r="G53" s="138"/>
      <c r="H53" s="139"/>
      <c r="I53" s="136"/>
      <c r="J53" s="589" t="s">
        <v>107</v>
      </c>
    </row>
    <row r="54" spans="1:10" ht="54.75" customHeight="1">
      <c r="A54" s="1068"/>
      <c r="B54" s="1093" t="s">
        <v>6</v>
      </c>
      <c r="C54" s="132"/>
      <c r="D54" s="132"/>
      <c r="E54" s="133" t="s">
        <v>20</v>
      </c>
      <c r="F54" s="133" t="s">
        <v>21</v>
      </c>
      <c r="G54" s="138">
        <v>3000</v>
      </c>
      <c r="H54" s="139">
        <f>3000*200</f>
        <v>600000</v>
      </c>
      <c r="I54" s="136" t="s">
        <v>7</v>
      </c>
      <c r="J54" s="132" t="s">
        <v>108</v>
      </c>
    </row>
    <row r="55" spans="1:10" ht="21" customHeight="1">
      <c r="A55" s="1068"/>
      <c r="B55" s="132" t="s">
        <v>66</v>
      </c>
      <c r="C55" s="132"/>
      <c r="D55" s="132"/>
      <c r="E55" s="133"/>
      <c r="F55" s="133"/>
      <c r="G55" s="138"/>
      <c r="H55" s="139"/>
      <c r="I55" s="140"/>
      <c r="J55" s="132"/>
    </row>
    <row r="56" spans="1:10" ht="63.75" customHeight="1">
      <c r="A56" s="1069"/>
      <c r="B56" s="141" t="s">
        <v>106</v>
      </c>
      <c r="C56" s="141"/>
      <c r="D56" s="141"/>
      <c r="E56" s="142" t="s">
        <v>8</v>
      </c>
      <c r="F56" s="142" t="s">
        <v>9</v>
      </c>
      <c r="G56" s="143">
        <v>98000</v>
      </c>
      <c r="H56" s="144">
        <f>G56*5*4</f>
        <v>1960000</v>
      </c>
      <c r="I56" s="142" t="s">
        <v>19</v>
      </c>
      <c r="J56" s="145"/>
    </row>
  </sheetData>
  <mergeCells count="12">
    <mergeCell ref="B40:B41"/>
    <mergeCell ref="A40:A41"/>
    <mergeCell ref="E40:H40"/>
    <mergeCell ref="I40:I41"/>
    <mergeCell ref="J40:J41"/>
    <mergeCell ref="B4:B5"/>
    <mergeCell ref="A39:J39"/>
    <mergeCell ref="A2:J2"/>
    <mergeCell ref="A4:A5"/>
    <mergeCell ref="J4:J5"/>
    <mergeCell ref="E4:H4"/>
    <mergeCell ref="I4:I5"/>
  </mergeCells>
  <phoneticPr fontId="16" type="noConversion"/>
  <printOptions horizontalCentered="1"/>
  <pageMargins left="0.35433070866141736" right="0.15748031496062992" top="0.23622047244094491" bottom="0" header="0.23622047244094491" footer="0.11811023622047245"/>
  <pageSetup paperSize="9" scale="87" orientation="landscape" useFirstPageNumber="1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</sheetPr>
  <dimension ref="A1:I37"/>
  <sheetViews>
    <sheetView topLeftCell="A5" workbookViewId="0">
      <selection activeCell="G12" sqref="G12"/>
    </sheetView>
  </sheetViews>
  <sheetFormatPr defaultRowHeight="18.75"/>
  <cols>
    <col min="1" max="1" width="2.28515625" style="5" customWidth="1"/>
    <col min="2" max="2" width="37" style="5" customWidth="1"/>
    <col min="3" max="4" width="11.42578125" style="5" customWidth="1"/>
    <col min="5" max="6" width="8.5703125" style="5" customWidth="1"/>
    <col min="7" max="7" width="12.7109375" style="5" customWidth="1"/>
    <col min="8" max="8" width="15" style="5" customWidth="1"/>
    <col min="9" max="9" width="35.28515625" style="5" customWidth="1"/>
  </cols>
  <sheetData>
    <row r="1" spans="1:9">
      <c r="I1" s="12" t="s">
        <v>235</v>
      </c>
    </row>
    <row r="2" spans="1:9">
      <c r="A2" s="1779" t="s">
        <v>740</v>
      </c>
      <c r="B2" s="1779"/>
      <c r="C2" s="1779"/>
      <c r="D2" s="1779"/>
      <c r="E2" s="1779"/>
      <c r="F2" s="1779"/>
      <c r="G2" s="1779"/>
      <c r="H2" s="1779"/>
      <c r="I2" s="1779"/>
    </row>
    <row r="3" spans="1:9">
      <c r="A3" s="6" t="str">
        <f>สรุปคำขอ!A3</f>
        <v>หน่วยงาน ...............................................................................</v>
      </c>
      <c r="B3" s="6"/>
      <c r="C3" s="6"/>
      <c r="D3" s="6"/>
      <c r="E3" s="6"/>
      <c r="F3" s="6"/>
      <c r="G3" s="6"/>
      <c r="H3" s="6"/>
      <c r="I3" s="12" t="s">
        <v>55</v>
      </c>
    </row>
    <row r="4" spans="1:9" ht="21">
      <c r="A4" s="1784" t="s">
        <v>47</v>
      </c>
      <c r="B4" s="1785"/>
      <c r="C4" s="1298" t="s">
        <v>513</v>
      </c>
      <c r="D4" s="1298" t="s">
        <v>725</v>
      </c>
      <c r="E4" s="1663" t="s">
        <v>739</v>
      </c>
      <c r="F4" s="1664"/>
      <c r="G4" s="1664"/>
      <c r="H4" s="1665"/>
      <c r="I4" s="1662" t="s">
        <v>10</v>
      </c>
    </row>
    <row r="5" spans="1:9" ht="38.25" thickBot="1">
      <c r="A5" s="1786"/>
      <c r="B5" s="1787"/>
      <c r="C5" s="826" t="s">
        <v>375</v>
      </c>
      <c r="D5" s="782" t="s">
        <v>344</v>
      </c>
      <c r="E5" s="1264" t="s">
        <v>63</v>
      </c>
      <c r="F5" s="1264" t="s">
        <v>135</v>
      </c>
      <c r="G5" s="1264" t="s">
        <v>169</v>
      </c>
      <c r="H5" s="1271" t="s">
        <v>170</v>
      </c>
      <c r="I5" s="1665"/>
    </row>
    <row r="6" spans="1:9" ht="20.25" thickTop="1" thickBot="1">
      <c r="A6" s="1788" t="s">
        <v>44</v>
      </c>
      <c r="B6" s="1789"/>
      <c r="C6" s="260"/>
      <c r="D6" s="611"/>
      <c r="E6" s="64"/>
      <c r="F6" s="64"/>
      <c r="G6" s="64"/>
      <c r="H6" s="296">
        <f>H8+H9</f>
        <v>0</v>
      </c>
      <c r="I6" s="290"/>
    </row>
    <row r="7" spans="1:9" ht="21.75" thickTop="1">
      <c r="A7" s="297" t="s">
        <v>166</v>
      </c>
      <c r="B7" s="298"/>
      <c r="C7" s="301"/>
      <c r="D7" s="298"/>
      <c r="E7" s="280"/>
      <c r="F7" s="301"/>
      <c r="G7" s="280"/>
      <c r="H7" s="280"/>
      <c r="I7" s="289"/>
    </row>
    <row r="8" spans="1:9" ht="21">
      <c r="A8" s="299" t="s">
        <v>167</v>
      </c>
      <c r="B8" s="181"/>
      <c r="C8" s="19"/>
      <c r="D8" s="181"/>
      <c r="E8" s="303"/>
      <c r="F8" s="304"/>
      <c r="G8" s="305"/>
      <c r="H8" s="305"/>
      <c r="I8" s="182"/>
    </row>
    <row r="9" spans="1:9" ht="21">
      <c r="A9" s="299" t="s">
        <v>168</v>
      </c>
      <c r="B9" s="181"/>
      <c r="C9" s="19"/>
      <c r="D9" s="181"/>
      <c r="E9" s="303"/>
      <c r="F9" s="304"/>
      <c r="G9" s="305"/>
      <c r="H9" s="305"/>
      <c r="I9" s="182"/>
    </row>
    <row r="10" spans="1:9" ht="21">
      <c r="A10" s="387"/>
      <c r="B10" s="388"/>
      <c r="C10" s="131"/>
      <c r="D10" s="388"/>
      <c r="E10" s="389"/>
      <c r="F10" s="390"/>
      <c r="G10" s="391"/>
      <c r="H10" s="391"/>
      <c r="I10" s="384"/>
    </row>
    <row r="11" spans="1:9" ht="21">
      <c r="A11" s="387"/>
      <c r="B11" s="388"/>
      <c r="C11" s="131"/>
      <c r="D11" s="388"/>
      <c r="E11" s="389"/>
      <c r="F11" s="390"/>
      <c r="G11" s="391"/>
      <c r="H11" s="391"/>
      <c r="I11" s="384"/>
    </row>
    <row r="12" spans="1:9">
      <c r="A12" s="292"/>
      <c r="B12" s="309"/>
      <c r="C12" s="1099"/>
      <c r="D12" s="309"/>
      <c r="E12" s="294"/>
      <c r="F12" s="294"/>
      <c r="G12" s="294"/>
      <c r="H12" s="294"/>
      <c r="I12" s="308"/>
    </row>
    <row r="29" spans="1:9">
      <c r="A29" s="1048" t="s">
        <v>46</v>
      </c>
      <c r="B29" s="67"/>
      <c r="C29" s="67"/>
      <c r="D29" s="67"/>
      <c r="H29" s="9"/>
    </row>
    <row r="30" spans="1:9" ht="21">
      <c r="A30" s="1784" t="s">
        <v>47</v>
      </c>
      <c r="B30" s="1792"/>
      <c r="C30" s="1298" t="s">
        <v>513</v>
      </c>
      <c r="D30" s="1298" t="s">
        <v>725</v>
      </c>
      <c r="E30" s="1663" t="s">
        <v>739</v>
      </c>
      <c r="F30" s="1664"/>
      <c r="G30" s="1664"/>
      <c r="H30" s="1665"/>
      <c r="I30" s="1662" t="s">
        <v>10</v>
      </c>
    </row>
    <row r="31" spans="1:9" ht="38.25" thickBot="1">
      <c r="A31" s="1786"/>
      <c r="B31" s="1793"/>
      <c r="C31" s="1303" t="s">
        <v>375</v>
      </c>
      <c r="D31" s="782" t="s">
        <v>344</v>
      </c>
      <c r="E31" s="1295" t="s">
        <v>63</v>
      </c>
      <c r="F31" s="1295" t="s">
        <v>135</v>
      </c>
      <c r="G31" s="1295" t="s">
        <v>169</v>
      </c>
      <c r="H31" s="1271" t="s">
        <v>170</v>
      </c>
      <c r="I31" s="1665"/>
    </row>
    <row r="32" spans="1:9" ht="20.25" thickTop="1" thickBot="1">
      <c r="A32" s="1790" t="s">
        <v>44</v>
      </c>
      <c r="B32" s="1791"/>
      <c r="C32" s="1100">
        <f>C34+C35</f>
        <v>3117000</v>
      </c>
      <c r="D32" s="1101">
        <v>4354500</v>
      </c>
      <c r="E32" s="168"/>
      <c r="F32" s="168"/>
      <c r="G32" s="168"/>
      <c r="H32" s="1100">
        <f>H34+H35</f>
        <v>4354560</v>
      </c>
      <c r="I32" s="545"/>
    </row>
    <row r="33" spans="1:9" ht="21.75" thickTop="1">
      <c r="A33" s="297" t="s">
        <v>166</v>
      </c>
      <c r="B33" s="298"/>
      <c r="C33" s="302"/>
      <c r="D33" s="298"/>
      <c r="E33" s="280"/>
      <c r="F33" s="301"/>
      <c r="G33" s="280"/>
      <c r="H33" s="280"/>
      <c r="I33" s="289"/>
    </row>
    <row r="34" spans="1:9" ht="21">
      <c r="A34" s="299" t="s">
        <v>167</v>
      </c>
      <c r="B34" s="181"/>
      <c r="C34" s="306">
        <f>51950*1*12</f>
        <v>623400</v>
      </c>
      <c r="D34" s="181"/>
      <c r="E34" s="303">
        <v>1</v>
      </c>
      <c r="F34" s="304">
        <v>60480</v>
      </c>
      <c r="G34" s="305">
        <f>E34*F34</f>
        <v>60480</v>
      </c>
      <c r="H34" s="305">
        <f>G34*12</f>
        <v>725760</v>
      </c>
      <c r="I34" s="182" t="s">
        <v>171</v>
      </c>
    </row>
    <row r="35" spans="1:9" ht="21">
      <c r="A35" s="299" t="s">
        <v>168</v>
      </c>
      <c r="B35" s="181"/>
      <c r="C35" s="306">
        <f>51950*4*12</f>
        <v>2493600</v>
      </c>
      <c r="D35" s="181"/>
      <c r="E35" s="303">
        <v>5</v>
      </c>
      <c r="F35" s="304">
        <v>60480</v>
      </c>
      <c r="G35" s="305">
        <f>E35*F35</f>
        <v>302400</v>
      </c>
      <c r="H35" s="305">
        <f>G35*12</f>
        <v>3628800</v>
      </c>
      <c r="I35" s="182" t="s">
        <v>172</v>
      </c>
    </row>
    <row r="36" spans="1:9" ht="21">
      <c r="A36" s="291"/>
      <c r="B36" s="300"/>
      <c r="C36" s="131"/>
      <c r="D36" s="388"/>
      <c r="E36" s="19"/>
      <c r="F36" s="19"/>
      <c r="G36" s="19"/>
      <c r="H36" s="19"/>
      <c r="I36" s="182" t="s">
        <v>173</v>
      </c>
    </row>
    <row r="37" spans="1:9" ht="21">
      <c r="A37" s="292"/>
      <c r="B37" s="307"/>
      <c r="C37" s="294"/>
      <c r="D37" s="435"/>
      <c r="E37" s="294"/>
      <c r="F37" s="294"/>
      <c r="G37" s="294"/>
      <c r="H37" s="294"/>
      <c r="I37" s="308" t="s">
        <v>174</v>
      </c>
    </row>
  </sheetData>
  <mergeCells count="9">
    <mergeCell ref="A2:I2"/>
    <mergeCell ref="A4:B5"/>
    <mergeCell ref="I4:I5"/>
    <mergeCell ref="A6:B6"/>
    <mergeCell ref="A32:B32"/>
    <mergeCell ref="E4:H4"/>
    <mergeCell ref="A30:B31"/>
    <mergeCell ref="E30:H30"/>
    <mergeCell ref="I30:I31"/>
  </mergeCells>
  <pageMargins left="0.47244094488188981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I17"/>
  <sheetViews>
    <sheetView workbookViewId="0">
      <selection activeCell="F9" sqref="F9"/>
    </sheetView>
  </sheetViews>
  <sheetFormatPr defaultRowHeight="21"/>
  <cols>
    <col min="1" max="1" width="6.28515625" style="2" customWidth="1"/>
    <col min="2" max="2" width="4.85546875" style="2" customWidth="1"/>
    <col min="3" max="3" width="24" style="2" customWidth="1"/>
    <col min="4" max="4" width="13" style="2" customWidth="1"/>
    <col min="5" max="5" width="14.140625" style="2" customWidth="1"/>
    <col min="6" max="8" width="15" style="2" customWidth="1"/>
    <col min="9" max="9" width="27.5703125" style="2" customWidth="1"/>
  </cols>
  <sheetData>
    <row r="1" spans="1:9">
      <c r="I1" s="118" t="s">
        <v>302</v>
      </c>
    </row>
    <row r="2" spans="1:9">
      <c r="A2" s="1618" t="s">
        <v>714</v>
      </c>
      <c r="B2" s="1618"/>
      <c r="C2" s="1618"/>
      <c r="D2" s="1618"/>
      <c r="E2" s="1618"/>
      <c r="F2" s="1618"/>
      <c r="G2" s="1618"/>
      <c r="H2" s="1618"/>
      <c r="I2" s="1618"/>
    </row>
    <row r="3" spans="1:9">
      <c r="A3" s="379" t="str">
        <f>สรุปคำขอ!A3</f>
        <v>หน่วยงาน ...............................................................................</v>
      </c>
      <c r="B3" s="471"/>
      <c r="C3" s="471"/>
      <c r="D3" s="471"/>
      <c r="E3" s="471"/>
      <c r="F3" s="471"/>
      <c r="G3" s="471"/>
      <c r="H3" s="471"/>
    </row>
    <row r="4" spans="1:9" ht="21" customHeight="1">
      <c r="A4" s="1796" t="s">
        <v>22</v>
      </c>
      <c r="B4" s="1799" t="s">
        <v>314</v>
      </c>
      <c r="C4" s="1800"/>
      <c r="D4" s="1314" t="s">
        <v>390</v>
      </c>
      <c r="E4" s="1805" t="s">
        <v>715</v>
      </c>
      <c r="F4" s="1806"/>
      <c r="G4" s="1806"/>
      <c r="H4" s="1807"/>
      <c r="I4" s="1796" t="s">
        <v>17</v>
      </c>
    </row>
    <row r="5" spans="1:9" ht="21" customHeight="1">
      <c r="A5" s="1797"/>
      <c r="B5" s="1801"/>
      <c r="C5" s="1802"/>
      <c r="D5" s="1315" t="s">
        <v>391</v>
      </c>
      <c r="E5" s="667" t="s">
        <v>24</v>
      </c>
      <c r="F5" s="667" t="s">
        <v>393</v>
      </c>
      <c r="G5" s="666" t="s">
        <v>24</v>
      </c>
      <c r="H5" s="667" t="s">
        <v>296</v>
      </c>
      <c r="I5" s="1802"/>
    </row>
    <row r="6" spans="1:9" ht="21" customHeight="1">
      <c r="A6" s="1798"/>
      <c r="B6" s="1803"/>
      <c r="C6" s="1804"/>
      <c r="D6" s="665" t="s">
        <v>392</v>
      </c>
      <c r="E6" s="1316" t="s">
        <v>392</v>
      </c>
      <c r="F6" s="668" t="s">
        <v>41</v>
      </c>
      <c r="G6" s="664" t="s">
        <v>395</v>
      </c>
      <c r="H6" s="668" t="s">
        <v>394</v>
      </c>
      <c r="I6" s="1804"/>
    </row>
    <row r="7" spans="1:9" ht="21.75" thickBot="1">
      <c r="A7" s="393"/>
      <c r="B7" s="671"/>
      <c r="C7" s="511" t="s">
        <v>44</v>
      </c>
      <c r="D7" s="506">
        <f>SUM(D8:D12)</f>
        <v>0</v>
      </c>
      <c r="E7" s="510"/>
      <c r="F7" s="507"/>
      <c r="G7" s="507"/>
      <c r="H7" s="506">
        <f>SUM(H8:H12)</f>
        <v>0</v>
      </c>
      <c r="I7" s="506"/>
    </row>
    <row r="8" spans="1:9" ht="21.75" thickTop="1">
      <c r="A8" s="501">
        <v>1</v>
      </c>
      <c r="B8" s="1808" t="s">
        <v>315</v>
      </c>
      <c r="C8" s="1809"/>
      <c r="D8" s="505"/>
      <c r="E8" s="509">
        <v>0</v>
      </c>
      <c r="F8" s="504">
        <v>0</v>
      </c>
      <c r="G8" s="508">
        <v>12</v>
      </c>
      <c r="H8" s="504">
        <f>E8*F8*G8</f>
        <v>0</v>
      </c>
      <c r="I8" s="674">
        <f>F8*12</f>
        <v>0</v>
      </c>
    </row>
    <row r="9" spans="1:9">
      <c r="A9" s="501">
        <v>2</v>
      </c>
      <c r="B9" s="1794" t="s">
        <v>317</v>
      </c>
      <c r="C9" s="1795"/>
      <c r="D9" s="500"/>
      <c r="E9" s="500">
        <v>0</v>
      </c>
      <c r="F9" s="501">
        <v>0</v>
      </c>
      <c r="G9" s="508">
        <v>12</v>
      </c>
      <c r="H9" s="501">
        <f>E9*F9*G9</f>
        <v>0</v>
      </c>
      <c r="I9" s="675">
        <f>F9*12</f>
        <v>0</v>
      </c>
    </row>
    <row r="10" spans="1:9">
      <c r="A10" s="501">
        <v>3</v>
      </c>
      <c r="B10" s="1794" t="s">
        <v>318</v>
      </c>
      <c r="C10" s="1795"/>
      <c r="D10" s="500"/>
      <c r="E10" s="500">
        <v>0</v>
      </c>
      <c r="F10" s="501">
        <v>0</v>
      </c>
      <c r="G10" s="508">
        <v>12</v>
      </c>
      <c r="H10" s="501">
        <f>E10*F10*G10</f>
        <v>0</v>
      </c>
      <c r="I10" s="526"/>
    </row>
    <row r="11" spans="1:9">
      <c r="A11" s="501">
        <v>4</v>
      </c>
      <c r="B11" s="1794" t="s">
        <v>396</v>
      </c>
      <c r="C11" s="1795"/>
      <c r="D11" s="500"/>
      <c r="E11" s="500">
        <v>0</v>
      </c>
      <c r="F11" s="501">
        <v>0</v>
      </c>
      <c r="G11" s="508">
        <v>12</v>
      </c>
      <c r="H11" s="501">
        <f>E11*F11*G11</f>
        <v>0</v>
      </c>
      <c r="I11" s="675"/>
    </row>
    <row r="12" spans="1:9">
      <c r="A12" s="501">
        <v>5</v>
      </c>
      <c r="B12" s="1794" t="s">
        <v>316</v>
      </c>
      <c r="C12" s="1795"/>
      <c r="D12" s="500"/>
      <c r="E12" s="500">
        <v>0</v>
      </c>
      <c r="F12" s="501">
        <v>0</v>
      </c>
      <c r="G12" s="508">
        <v>12</v>
      </c>
      <c r="H12" s="501">
        <f>E12*F12*G12</f>
        <v>0</v>
      </c>
      <c r="I12" s="524"/>
    </row>
    <row r="13" spans="1:9">
      <c r="A13" s="669"/>
      <c r="C13" s="500"/>
      <c r="D13" s="500"/>
      <c r="E13" s="500"/>
      <c r="F13" s="501"/>
      <c r="G13" s="501"/>
      <c r="H13" s="501"/>
      <c r="I13" s="675"/>
    </row>
    <row r="14" spans="1:9">
      <c r="A14" s="669"/>
      <c r="B14" s="672"/>
      <c r="C14" s="500"/>
      <c r="D14" s="500"/>
      <c r="E14" s="500"/>
      <c r="F14" s="501"/>
      <c r="G14" s="501"/>
      <c r="H14" s="501"/>
      <c r="I14" s="675">
        <f>F14*12</f>
        <v>0</v>
      </c>
    </row>
    <row r="15" spans="1:9">
      <c r="A15" s="669"/>
      <c r="B15" s="672"/>
      <c r="C15" s="500"/>
      <c r="D15" s="500"/>
      <c r="E15" s="500"/>
      <c r="F15" s="501"/>
      <c r="G15" s="501"/>
      <c r="H15" s="501"/>
      <c r="I15" s="675">
        <f>F15*12</f>
        <v>0</v>
      </c>
    </row>
    <row r="16" spans="1:9">
      <c r="A16" s="669"/>
      <c r="B16" s="672"/>
      <c r="C16" s="500"/>
      <c r="D16" s="500"/>
      <c r="E16" s="500"/>
      <c r="F16" s="501"/>
      <c r="G16" s="501"/>
      <c r="H16" s="501"/>
      <c r="I16" s="675">
        <f>F16*12</f>
        <v>0</v>
      </c>
    </row>
    <row r="17" spans="1:9">
      <c r="A17" s="670"/>
      <c r="B17" s="673"/>
      <c r="C17" s="502"/>
      <c r="D17" s="502"/>
      <c r="E17" s="502"/>
      <c r="F17" s="503"/>
      <c r="G17" s="503"/>
      <c r="H17" s="503"/>
      <c r="I17" s="676">
        <f>F17*12</f>
        <v>0</v>
      </c>
    </row>
  </sheetData>
  <mergeCells count="10">
    <mergeCell ref="B9:C9"/>
    <mergeCell ref="B10:C10"/>
    <mergeCell ref="B11:C11"/>
    <mergeCell ref="B12:C12"/>
    <mergeCell ref="A2:I2"/>
    <mergeCell ref="A4:A6"/>
    <mergeCell ref="B4:C6"/>
    <mergeCell ref="E4:H4"/>
    <mergeCell ref="I4:I6"/>
    <mergeCell ref="B8:C8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</sheetPr>
  <dimension ref="A1:J35"/>
  <sheetViews>
    <sheetView workbookViewId="0">
      <selection activeCell="I6" sqref="I6"/>
    </sheetView>
  </sheetViews>
  <sheetFormatPr defaultRowHeight="18.75"/>
  <cols>
    <col min="1" max="1" width="6.5703125" style="108" customWidth="1"/>
    <col min="2" max="2" width="17.42578125" style="108" customWidth="1"/>
    <col min="3" max="4" width="11.5703125" style="108" customWidth="1"/>
    <col min="5" max="5" width="12.85546875" style="108" customWidth="1"/>
    <col min="6" max="6" width="16.85546875" style="108" customWidth="1"/>
    <col min="7" max="7" width="11.140625" style="108" customWidth="1"/>
    <col min="8" max="8" width="9.140625" style="108" customWidth="1"/>
    <col min="9" max="9" width="10.7109375" style="108" customWidth="1"/>
    <col min="10" max="10" width="24.140625" style="108" customWidth="1"/>
  </cols>
  <sheetData>
    <row r="1" spans="1:10">
      <c r="J1" s="343" t="s">
        <v>303</v>
      </c>
    </row>
    <row r="2" spans="1:10" ht="21.75" customHeight="1">
      <c r="A2" s="1697" t="s">
        <v>742</v>
      </c>
      <c r="B2" s="1697"/>
      <c r="C2" s="1697"/>
      <c r="D2" s="1697"/>
      <c r="E2" s="1697"/>
      <c r="F2" s="1697"/>
      <c r="G2" s="1697"/>
      <c r="H2" s="1697"/>
      <c r="I2" s="1697"/>
      <c r="J2" s="1697"/>
    </row>
    <row r="3" spans="1:10" ht="21.75" customHeight="1">
      <c r="A3" s="1816" t="str">
        <f>สรุปคำขอ!A3</f>
        <v>หน่วยงาน ...............................................................................</v>
      </c>
      <c r="B3" s="1816"/>
      <c r="C3" s="1816"/>
      <c r="D3" s="1816"/>
      <c r="E3" s="1816"/>
      <c r="F3" s="1816"/>
      <c r="G3" s="1816"/>
      <c r="H3" s="1816"/>
      <c r="I3" s="1816"/>
      <c r="J3" s="1816"/>
    </row>
    <row r="4" spans="1:10" ht="28.5" customHeight="1">
      <c r="A4" s="1810" t="s">
        <v>22</v>
      </c>
      <c r="B4" s="1810" t="s">
        <v>113</v>
      </c>
      <c r="C4" s="1298" t="s">
        <v>513</v>
      </c>
      <c r="D4" s="1298" t="s">
        <v>725</v>
      </c>
      <c r="E4" s="1812" t="s">
        <v>741</v>
      </c>
      <c r="F4" s="1813"/>
      <c r="G4" s="1813"/>
      <c r="H4" s="1813"/>
      <c r="I4" s="1814"/>
      <c r="J4" s="1774" t="s">
        <v>10</v>
      </c>
    </row>
    <row r="5" spans="1:10" ht="43.5" customHeight="1">
      <c r="A5" s="1811"/>
      <c r="B5" s="1811"/>
      <c r="C5" s="878" t="s">
        <v>375</v>
      </c>
      <c r="D5" s="969" t="s">
        <v>344</v>
      </c>
      <c r="E5" s="1102" t="s">
        <v>116</v>
      </c>
      <c r="F5" s="1103" t="s">
        <v>117</v>
      </c>
      <c r="G5" s="1103" t="s">
        <v>490</v>
      </c>
      <c r="H5" s="1103" t="s">
        <v>24</v>
      </c>
      <c r="I5" s="1103" t="s">
        <v>91</v>
      </c>
      <c r="J5" s="1815"/>
    </row>
    <row r="6" spans="1:10" ht="21.75" customHeight="1" thickBot="1">
      <c r="A6" s="1555"/>
      <c r="B6" s="1556" t="s">
        <v>44</v>
      </c>
      <c r="C6" s="1556"/>
      <c r="D6" s="1556"/>
      <c r="E6" s="1555"/>
      <c r="F6" s="1555"/>
      <c r="G6" s="1555"/>
      <c r="H6" s="1555"/>
      <c r="I6" s="1557">
        <f>SUM(I7:I13)</f>
        <v>0</v>
      </c>
      <c r="J6" s="1558"/>
    </row>
    <row r="7" spans="1:10" ht="21.75" customHeight="1" thickTop="1">
      <c r="A7" s="1552">
        <v>1</v>
      </c>
      <c r="B7" s="1553"/>
      <c r="C7" s="1553"/>
      <c r="D7" s="1553"/>
      <c r="E7" s="1553"/>
      <c r="F7" s="1554"/>
      <c r="G7" s="1554"/>
      <c r="H7" s="1554"/>
      <c r="I7" s="1553"/>
      <c r="J7" s="1553"/>
    </row>
    <row r="8" spans="1:10" ht="21.75" customHeight="1">
      <c r="A8" s="186">
        <v>2</v>
      </c>
      <c r="B8" s="187"/>
      <c r="C8" s="187"/>
      <c r="D8" s="187"/>
      <c r="E8" s="186"/>
      <c r="F8" s="188"/>
      <c r="G8" s="188"/>
      <c r="H8" s="188"/>
      <c r="I8" s="194"/>
      <c r="J8" s="187"/>
    </row>
    <row r="9" spans="1:10" ht="21.75" customHeight="1">
      <c r="A9" s="186">
        <v>3</v>
      </c>
      <c r="B9" s="187"/>
      <c r="C9" s="187"/>
      <c r="D9" s="187"/>
      <c r="E9" s="187"/>
      <c r="F9" s="188"/>
      <c r="G9" s="188"/>
      <c r="H9" s="188"/>
      <c r="I9" s="195"/>
      <c r="J9" s="187"/>
    </row>
    <row r="10" spans="1:10" ht="21.75" customHeight="1">
      <c r="A10" s="186">
        <v>4</v>
      </c>
      <c r="B10" s="187"/>
      <c r="C10" s="187"/>
      <c r="D10" s="187"/>
      <c r="E10" s="186"/>
      <c r="F10" s="188"/>
      <c r="G10" s="188"/>
      <c r="H10" s="188"/>
      <c r="I10" s="195"/>
      <c r="J10" s="187"/>
    </row>
    <row r="11" spans="1:10" ht="21.75" customHeight="1">
      <c r="A11" s="186">
        <v>5</v>
      </c>
      <c r="B11" s="187"/>
      <c r="C11" s="187"/>
      <c r="D11" s="187"/>
      <c r="E11" s="187"/>
      <c r="F11" s="188"/>
      <c r="G11" s="188"/>
      <c r="H11" s="188"/>
      <c r="I11" s="195"/>
      <c r="J11" s="187"/>
    </row>
    <row r="12" spans="1:10" ht="21.75" customHeight="1">
      <c r="A12" s="186">
        <v>6</v>
      </c>
      <c r="B12" s="186"/>
      <c r="C12" s="186"/>
      <c r="D12" s="186"/>
      <c r="E12" s="187"/>
      <c r="F12" s="188"/>
      <c r="G12" s="188"/>
      <c r="H12" s="188"/>
      <c r="I12" s="195"/>
      <c r="J12" s="187"/>
    </row>
    <row r="13" spans="1:10" ht="21.75" customHeight="1">
      <c r="A13" s="189"/>
      <c r="B13" s="190"/>
      <c r="C13" s="190"/>
      <c r="D13" s="190"/>
      <c r="E13" s="190"/>
      <c r="F13" s="191"/>
      <c r="G13" s="191"/>
      <c r="H13" s="191"/>
      <c r="I13" s="196"/>
      <c r="J13" s="190"/>
    </row>
    <row r="14" spans="1:10" ht="21.75" customHeight="1"/>
    <row r="15" spans="1:10" ht="21.75" customHeight="1"/>
    <row r="16" spans="1:10" ht="21.75" customHeight="1"/>
    <row r="17" spans="1:10" ht="21.75" customHeight="1"/>
    <row r="18" spans="1:10" ht="21.75" customHeight="1"/>
    <row r="19" spans="1:10" ht="21.75" customHeight="1"/>
    <row r="20" spans="1:10" ht="21.75" customHeight="1"/>
    <row r="21" spans="1:10" ht="21.75" customHeight="1"/>
    <row r="22" spans="1:10" ht="21.75" customHeight="1"/>
    <row r="23" spans="1:10" ht="21.75" customHeight="1"/>
    <row r="25" spans="1:10" ht="21">
      <c r="A25" s="1043" t="s">
        <v>46</v>
      </c>
    </row>
    <row r="26" spans="1:10" ht="21">
      <c r="A26" s="1697" t="s">
        <v>743</v>
      </c>
      <c r="B26" s="1697"/>
      <c r="C26" s="1697"/>
      <c r="D26" s="1697"/>
      <c r="E26" s="1697"/>
      <c r="F26" s="1697"/>
      <c r="G26" s="1697"/>
      <c r="H26" s="1697"/>
      <c r="I26" s="1697"/>
      <c r="J26" s="1697"/>
    </row>
    <row r="27" spans="1:10" ht="21">
      <c r="A27" s="1810" t="s">
        <v>22</v>
      </c>
      <c r="B27" s="1810" t="s">
        <v>113</v>
      </c>
      <c r="C27" s="1298" t="s">
        <v>513</v>
      </c>
      <c r="D27" s="1298" t="s">
        <v>725</v>
      </c>
      <c r="E27" s="1812" t="s">
        <v>741</v>
      </c>
      <c r="F27" s="1813"/>
      <c r="G27" s="1813"/>
      <c r="H27" s="1813"/>
      <c r="I27" s="1814"/>
      <c r="J27" s="1774" t="s">
        <v>10</v>
      </c>
    </row>
    <row r="28" spans="1:10" ht="56.25">
      <c r="A28" s="1811"/>
      <c r="B28" s="1811"/>
      <c r="C28" s="878" t="s">
        <v>375</v>
      </c>
      <c r="D28" s="969" t="s">
        <v>344</v>
      </c>
      <c r="E28" s="1102" t="s">
        <v>116</v>
      </c>
      <c r="F28" s="1103" t="s">
        <v>117</v>
      </c>
      <c r="G28" s="1103" t="s">
        <v>490</v>
      </c>
      <c r="H28" s="1103" t="s">
        <v>24</v>
      </c>
      <c r="I28" s="1103" t="s">
        <v>91</v>
      </c>
      <c r="J28" s="1815"/>
    </row>
    <row r="29" spans="1:10" ht="18.75" customHeight="1">
      <c r="A29" s="344"/>
      <c r="B29" s="346" t="s">
        <v>44</v>
      </c>
      <c r="C29" s="346"/>
      <c r="D29" s="346"/>
      <c r="E29" s="344"/>
      <c r="F29" s="344"/>
      <c r="G29" s="344"/>
      <c r="H29" s="344"/>
      <c r="I29" s="193">
        <f>SUM(I30:I35)</f>
        <v>7500</v>
      </c>
      <c r="J29" s="345"/>
    </row>
    <row r="30" spans="1:10">
      <c r="A30" s="186"/>
      <c r="B30" s="187" t="s">
        <v>119</v>
      </c>
      <c r="C30" s="187"/>
      <c r="D30" s="187"/>
      <c r="E30" s="187"/>
      <c r="F30" s="188"/>
      <c r="G30" s="194"/>
      <c r="H30" s="1104"/>
      <c r="I30" s="195"/>
      <c r="J30" s="187"/>
    </row>
    <row r="31" spans="1:10">
      <c r="A31" s="186">
        <v>1</v>
      </c>
      <c r="B31" s="187" t="s">
        <v>120</v>
      </c>
      <c r="C31" s="187"/>
      <c r="D31" s="187"/>
      <c r="E31" s="186">
        <v>2552</v>
      </c>
      <c r="F31" s="108" t="s">
        <v>491</v>
      </c>
      <c r="G31" s="194">
        <v>7500</v>
      </c>
      <c r="H31" s="1104">
        <v>1</v>
      </c>
      <c r="I31" s="194">
        <f>G31*H31</f>
        <v>7500</v>
      </c>
      <c r="J31" s="187"/>
    </row>
    <row r="32" spans="1:10">
      <c r="A32" s="186"/>
      <c r="B32" s="187"/>
      <c r="C32" s="187"/>
      <c r="D32" s="187"/>
      <c r="E32" s="186"/>
      <c r="F32" s="188"/>
      <c r="G32" s="188"/>
      <c r="H32" s="1104"/>
      <c r="I32" s="195"/>
      <c r="J32" s="187"/>
    </row>
    <row r="33" spans="1:10">
      <c r="A33" s="186"/>
      <c r="B33" s="187" t="s">
        <v>356</v>
      </c>
      <c r="C33" s="187"/>
      <c r="D33" s="187"/>
      <c r="E33" s="186"/>
      <c r="F33" s="188"/>
      <c r="G33" s="188"/>
      <c r="H33" s="1104"/>
      <c r="I33" s="195"/>
      <c r="J33" s="187"/>
    </row>
    <row r="34" spans="1:10">
      <c r="A34" s="186"/>
      <c r="B34" s="186" t="s">
        <v>42</v>
      </c>
      <c r="C34" s="186"/>
      <c r="D34" s="186"/>
      <c r="E34" s="187"/>
      <c r="F34" s="188"/>
      <c r="G34" s="188"/>
      <c r="H34" s="1104"/>
      <c r="I34" s="195"/>
      <c r="J34" s="187"/>
    </row>
    <row r="35" spans="1:10">
      <c r="A35" s="189"/>
      <c r="B35" s="190"/>
      <c r="C35" s="190"/>
      <c r="D35" s="190"/>
      <c r="E35" s="190"/>
      <c r="F35" s="191"/>
      <c r="G35" s="191"/>
      <c r="H35" s="1105"/>
      <c r="I35" s="196"/>
      <c r="J35" s="190"/>
    </row>
  </sheetData>
  <mergeCells count="11">
    <mergeCell ref="A2:J2"/>
    <mergeCell ref="A3:J3"/>
    <mergeCell ref="E4:I4"/>
    <mergeCell ref="B4:B5"/>
    <mergeCell ref="A4:A5"/>
    <mergeCell ref="J4:J5"/>
    <mergeCell ref="A27:A28"/>
    <mergeCell ref="B27:B28"/>
    <mergeCell ref="E27:I27"/>
    <mergeCell ref="J27:J28"/>
    <mergeCell ref="A26:J26"/>
  </mergeCells>
  <pageMargins left="0.44" right="0.27559055118110237" top="0.74803149606299213" bottom="0.4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J38"/>
  <sheetViews>
    <sheetView workbookViewId="0">
      <selection activeCell="I6" sqref="I6"/>
    </sheetView>
  </sheetViews>
  <sheetFormatPr defaultRowHeight="18.75"/>
  <cols>
    <col min="1" max="1" width="6.5703125" style="108" customWidth="1"/>
    <col min="2" max="2" width="17.42578125" style="108" customWidth="1"/>
    <col min="3" max="4" width="11.5703125" style="108" customWidth="1"/>
    <col min="5" max="5" width="12.85546875" style="108" customWidth="1"/>
    <col min="6" max="6" width="16.85546875" style="108" customWidth="1"/>
    <col min="7" max="7" width="11.140625" style="108" customWidth="1"/>
    <col min="8" max="8" width="9.140625" style="108" customWidth="1"/>
    <col min="9" max="9" width="10.7109375" style="108" customWidth="1"/>
    <col min="10" max="10" width="24.140625" style="108" customWidth="1"/>
  </cols>
  <sheetData>
    <row r="1" spans="1:10">
      <c r="J1" s="343" t="s">
        <v>304</v>
      </c>
    </row>
    <row r="2" spans="1:10" ht="21.75" customHeight="1">
      <c r="A2" s="1697" t="s">
        <v>907</v>
      </c>
      <c r="B2" s="1697"/>
      <c r="C2" s="1697"/>
      <c r="D2" s="1697"/>
      <c r="E2" s="1697"/>
      <c r="F2" s="1697"/>
      <c r="G2" s="1697"/>
      <c r="H2" s="1697"/>
      <c r="I2" s="1697"/>
      <c r="J2" s="1697"/>
    </row>
    <row r="3" spans="1:10" ht="21.75" customHeight="1">
      <c r="A3" s="1816" t="str">
        <f>สรุปคำขอ!A3</f>
        <v>หน่วยงาน ...............................................................................</v>
      </c>
      <c r="B3" s="1816"/>
      <c r="C3" s="1816"/>
      <c r="D3" s="1816"/>
      <c r="E3" s="1816"/>
      <c r="F3" s="1816"/>
      <c r="G3" s="1816"/>
      <c r="H3" s="1816"/>
      <c r="I3" s="1816"/>
      <c r="J3" s="1816"/>
    </row>
    <row r="4" spans="1:10" ht="28.5" customHeight="1">
      <c r="A4" s="1810" t="s">
        <v>22</v>
      </c>
      <c r="B4" s="1810" t="s">
        <v>47</v>
      </c>
      <c r="C4" s="1298" t="s">
        <v>513</v>
      </c>
      <c r="D4" s="1298" t="s">
        <v>725</v>
      </c>
      <c r="E4" s="1812" t="s">
        <v>741</v>
      </c>
      <c r="F4" s="1813"/>
      <c r="G4" s="1813"/>
      <c r="H4" s="1813"/>
      <c r="I4" s="1814"/>
      <c r="J4" s="1774" t="s">
        <v>10</v>
      </c>
    </row>
    <row r="5" spans="1:10" ht="43.5" customHeight="1">
      <c r="A5" s="1811"/>
      <c r="B5" s="1811"/>
      <c r="C5" s="1317" t="s">
        <v>375</v>
      </c>
      <c r="D5" s="969" t="s">
        <v>344</v>
      </c>
      <c r="E5" s="1102" t="s">
        <v>116</v>
      </c>
      <c r="F5" s="1103" t="s">
        <v>117</v>
      </c>
      <c r="G5" s="1103" t="s">
        <v>490</v>
      </c>
      <c r="H5" s="1103" t="s">
        <v>24</v>
      </c>
      <c r="I5" s="1103" t="s">
        <v>91</v>
      </c>
      <c r="J5" s="1815"/>
    </row>
    <row r="6" spans="1:10" ht="21.75" customHeight="1" thickBot="1">
      <c r="A6" s="1555"/>
      <c r="B6" s="1556" t="s">
        <v>44</v>
      </c>
      <c r="C6" s="1556"/>
      <c r="D6" s="1556"/>
      <c r="E6" s="1555"/>
      <c r="F6" s="1555"/>
      <c r="G6" s="1555"/>
      <c r="H6" s="1555"/>
      <c r="I6" s="1557">
        <f>SUM(I7:I13)</f>
        <v>0</v>
      </c>
      <c r="J6" s="1558"/>
    </row>
    <row r="7" spans="1:10" ht="21.75" customHeight="1" thickTop="1">
      <c r="A7" s="1552"/>
      <c r="B7" s="1553"/>
      <c r="C7" s="1553"/>
      <c r="D7" s="1553"/>
      <c r="E7" s="1553"/>
      <c r="F7" s="1554"/>
      <c r="G7" s="1554"/>
      <c r="H7" s="1554"/>
      <c r="I7" s="1553"/>
      <c r="J7" s="1553"/>
    </row>
    <row r="8" spans="1:10" ht="21.75" customHeight="1">
      <c r="A8" s="186"/>
      <c r="B8" s="187"/>
      <c r="C8" s="187"/>
      <c r="D8" s="187"/>
      <c r="E8" s="186"/>
      <c r="F8" s="188"/>
      <c r="G8" s="188"/>
      <c r="H8" s="188"/>
      <c r="I8" s="194"/>
      <c r="J8" s="187"/>
    </row>
    <row r="9" spans="1:10" ht="21.75" customHeight="1">
      <c r="A9" s="186"/>
      <c r="B9" s="187"/>
      <c r="C9" s="187"/>
      <c r="D9" s="187"/>
      <c r="E9" s="187"/>
      <c r="F9" s="188"/>
      <c r="G9" s="188"/>
      <c r="H9" s="188"/>
      <c r="I9" s="195"/>
      <c r="J9" s="187"/>
    </row>
    <row r="10" spans="1:10" ht="21.75" customHeight="1">
      <c r="A10" s="186"/>
      <c r="B10" s="187"/>
      <c r="C10" s="187"/>
      <c r="D10" s="187"/>
      <c r="E10" s="186"/>
      <c r="F10" s="188"/>
      <c r="G10" s="188"/>
      <c r="H10" s="188"/>
      <c r="I10" s="195"/>
      <c r="J10" s="187"/>
    </row>
    <row r="11" spans="1:10" ht="21.75" customHeight="1">
      <c r="A11" s="186"/>
      <c r="B11" s="187"/>
      <c r="C11" s="187"/>
      <c r="D11" s="187"/>
      <c r="E11" s="187"/>
      <c r="F11" s="188"/>
      <c r="G11" s="188"/>
      <c r="H11" s="188"/>
      <c r="I11" s="195"/>
      <c r="J11" s="187"/>
    </row>
    <row r="12" spans="1:10" ht="21.75" customHeight="1">
      <c r="A12" s="186"/>
      <c r="B12" s="186"/>
      <c r="C12" s="186"/>
      <c r="D12" s="186"/>
      <c r="E12" s="187"/>
      <c r="F12" s="188"/>
      <c r="G12" s="188"/>
      <c r="H12" s="188"/>
      <c r="I12" s="195"/>
      <c r="J12" s="187"/>
    </row>
    <row r="13" spans="1:10" ht="21.75" customHeight="1">
      <c r="A13" s="189"/>
      <c r="B13" s="190"/>
      <c r="C13" s="190"/>
      <c r="D13" s="190"/>
      <c r="E13" s="190"/>
      <c r="F13" s="191"/>
      <c r="G13" s="191"/>
      <c r="H13" s="191"/>
      <c r="I13" s="196"/>
      <c r="J13" s="190"/>
    </row>
    <row r="14" spans="1:10" ht="21.75" customHeight="1"/>
    <row r="15" spans="1:10" ht="21.75" customHeight="1"/>
    <row r="16" spans="1:10" ht="21.75" customHeight="1"/>
    <row r="17" spans="1:10" ht="21.75" customHeight="1"/>
    <row r="18" spans="1:10" ht="21.75" customHeight="1"/>
    <row r="19" spans="1:10" ht="21.75" customHeight="1"/>
    <row r="20" spans="1:10" ht="21.75" customHeight="1"/>
    <row r="21" spans="1:10" ht="21.75" customHeight="1"/>
    <row r="22" spans="1:10" ht="21.75" customHeight="1"/>
    <row r="23" spans="1:10" ht="21.75" customHeight="1"/>
    <row r="25" spans="1:10" ht="21">
      <c r="A25" s="1043" t="s">
        <v>46</v>
      </c>
    </row>
    <row r="26" spans="1:10" ht="21">
      <c r="A26" s="1697" t="s">
        <v>743</v>
      </c>
      <c r="B26" s="1697"/>
      <c r="C26" s="1697"/>
      <c r="D26" s="1697"/>
      <c r="E26" s="1697"/>
      <c r="F26" s="1697"/>
      <c r="G26" s="1697"/>
      <c r="H26" s="1697"/>
      <c r="I26" s="1697"/>
      <c r="J26" s="1697"/>
    </row>
    <row r="27" spans="1:10" ht="21">
      <c r="A27" s="1810" t="s">
        <v>22</v>
      </c>
      <c r="B27" s="1810" t="s">
        <v>47</v>
      </c>
      <c r="C27" s="1298" t="s">
        <v>513</v>
      </c>
      <c r="D27" s="1298" t="s">
        <v>725</v>
      </c>
      <c r="E27" s="1812" t="s">
        <v>741</v>
      </c>
      <c r="F27" s="1813"/>
      <c r="G27" s="1813"/>
      <c r="H27" s="1813"/>
      <c r="I27" s="1814"/>
      <c r="J27" s="1774" t="s">
        <v>10</v>
      </c>
    </row>
    <row r="28" spans="1:10" ht="56.25">
      <c r="A28" s="1811"/>
      <c r="B28" s="1811"/>
      <c r="C28" s="1317" t="s">
        <v>375</v>
      </c>
      <c r="D28" s="969" t="s">
        <v>344</v>
      </c>
      <c r="E28" s="1102" t="s">
        <v>116</v>
      </c>
      <c r="F28" s="1103" t="s">
        <v>117</v>
      </c>
      <c r="G28" s="1103" t="s">
        <v>490</v>
      </c>
      <c r="H28" s="1103" t="s">
        <v>24</v>
      </c>
      <c r="I28" s="1103" t="s">
        <v>91</v>
      </c>
      <c r="J28" s="1815"/>
    </row>
    <row r="29" spans="1:10" ht="18.75" customHeight="1">
      <c r="A29" s="344"/>
      <c r="B29" s="346" t="s">
        <v>44</v>
      </c>
      <c r="C29" s="346"/>
      <c r="D29" s="346"/>
      <c r="E29" s="344"/>
      <c r="F29" s="344"/>
      <c r="G29" s="344"/>
      <c r="H29" s="344"/>
      <c r="I29" s="193">
        <f>SUM(I30:I38)</f>
        <v>14000</v>
      </c>
      <c r="J29" s="345"/>
    </row>
    <row r="30" spans="1:10">
      <c r="A30" s="183"/>
      <c r="B30" s="184" t="s">
        <v>114</v>
      </c>
      <c r="C30" s="184"/>
      <c r="D30" s="184"/>
      <c r="E30" s="184"/>
      <c r="F30" s="185"/>
      <c r="G30" s="185"/>
      <c r="H30" s="185"/>
      <c r="I30" s="184"/>
      <c r="J30" s="184"/>
    </row>
    <row r="31" spans="1:10" ht="37.5">
      <c r="A31" s="186">
        <v>1</v>
      </c>
      <c r="B31" s="187" t="s">
        <v>115</v>
      </c>
      <c r="C31" s="187"/>
      <c r="D31" s="187"/>
      <c r="E31" s="186">
        <v>2552</v>
      </c>
      <c r="F31" s="188" t="s">
        <v>118</v>
      </c>
      <c r="G31" s="194">
        <v>3500</v>
      </c>
      <c r="H31" s="1104">
        <v>4</v>
      </c>
      <c r="I31" s="194">
        <f>G31*H31</f>
        <v>14000</v>
      </c>
      <c r="J31" s="187" t="s">
        <v>492</v>
      </c>
    </row>
    <row r="32" spans="1:10">
      <c r="A32" s="186"/>
      <c r="B32" s="187"/>
      <c r="C32" s="187"/>
      <c r="D32" s="187"/>
      <c r="E32" s="186"/>
      <c r="F32" s="188"/>
      <c r="G32" s="194"/>
      <c r="H32" s="1104"/>
      <c r="I32" s="194"/>
      <c r="J32" s="187"/>
    </row>
    <row r="33" spans="1:10">
      <c r="A33" s="186"/>
      <c r="B33" s="187"/>
      <c r="C33" s="187"/>
      <c r="D33" s="187"/>
      <c r="E33" s="187"/>
      <c r="F33" s="188"/>
      <c r="G33" s="194"/>
      <c r="H33" s="1104"/>
      <c r="I33" s="195"/>
      <c r="J33" s="187"/>
    </row>
    <row r="34" spans="1:10">
      <c r="A34" s="186"/>
      <c r="B34" s="187"/>
      <c r="C34" s="187"/>
      <c r="D34" s="187"/>
      <c r="E34" s="186"/>
      <c r="G34" s="194"/>
      <c r="H34" s="1104"/>
      <c r="I34" s="194"/>
      <c r="J34" s="187"/>
    </row>
    <row r="35" spans="1:10">
      <c r="A35" s="186"/>
      <c r="B35" s="187"/>
      <c r="C35" s="187"/>
      <c r="D35" s="187"/>
      <c r="E35" s="186"/>
      <c r="F35" s="188"/>
      <c r="G35" s="188"/>
      <c r="H35" s="1104"/>
      <c r="I35" s="195"/>
      <c r="J35" s="187"/>
    </row>
    <row r="36" spans="1:10">
      <c r="A36" s="186"/>
      <c r="B36" s="187"/>
      <c r="C36" s="187"/>
      <c r="D36" s="187"/>
      <c r="E36" s="186"/>
      <c r="F36" s="188"/>
      <c r="G36" s="188"/>
      <c r="H36" s="1104"/>
      <c r="I36" s="195"/>
      <c r="J36" s="187"/>
    </row>
    <row r="37" spans="1:10">
      <c r="A37" s="186"/>
      <c r="B37" s="186"/>
      <c r="C37" s="186"/>
      <c r="D37" s="186"/>
      <c r="E37" s="187"/>
      <c r="F37" s="188"/>
      <c r="G37" s="188"/>
      <c r="H37" s="1104"/>
      <c r="I37" s="195"/>
      <c r="J37" s="187"/>
    </row>
    <row r="38" spans="1:10">
      <c r="A38" s="189"/>
      <c r="B38" s="190"/>
      <c r="C38" s="190"/>
      <c r="D38" s="190"/>
      <c r="E38" s="190"/>
      <c r="F38" s="191"/>
      <c r="G38" s="191"/>
      <c r="H38" s="1105"/>
      <c r="I38" s="196"/>
      <c r="J38" s="190"/>
    </row>
  </sheetData>
  <mergeCells count="11">
    <mergeCell ref="A26:J26"/>
    <mergeCell ref="A27:A28"/>
    <mergeCell ref="B27:B28"/>
    <mergeCell ref="E27:I27"/>
    <mergeCell ref="J27:J28"/>
    <mergeCell ref="A2:J2"/>
    <mergeCell ref="A3:J3"/>
    <mergeCell ref="A4:A5"/>
    <mergeCell ref="B4:B5"/>
    <mergeCell ref="E4:I4"/>
    <mergeCell ref="J4:J5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</sheetPr>
  <dimension ref="A1:K47"/>
  <sheetViews>
    <sheetView workbookViewId="0">
      <selection activeCell="J6" sqref="J6"/>
    </sheetView>
  </sheetViews>
  <sheetFormatPr defaultRowHeight="18.75"/>
  <cols>
    <col min="1" max="1" width="6.7109375" style="5" customWidth="1"/>
    <col min="2" max="2" width="3.42578125" style="5" customWidth="1"/>
    <col min="3" max="3" width="33.5703125" style="5" customWidth="1"/>
    <col min="4" max="5" width="11.7109375" style="5" customWidth="1"/>
    <col min="6" max="6" width="14" style="5" customWidth="1"/>
    <col min="7" max="9" width="6.28515625" style="5" customWidth="1"/>
    <col min="10" max="10" width="14.42578125" style="5" customWidth="1"/>
    <col min="11" max="11" width="26.5703125" style="5" customWidth="1"/>
  </cols>
  <sheetData>
    <row r="1" spans="1:11">
      <c r="K1" s="12" t="s">
        <v>305</v>
      </c>
    </row>
    <row r="2" spans="1:11" ht="21">
      <c r="A2" s="1618" t="s">
        <v>745</v>
      </c>
      <c r="B2" s="1618"/>
      <c r="C2" s="1618"/>
      <c r="D2" s="1618"/>
      <c r="E2" s="1618"/>
      <c r="F2" s="1618"/>
      <c r="G2" s="1618"/>
      <c r="H2" s="1618"/>
      <c r="I2" s="1618"/>
      <c r="J2" s="1618"/>
      <c r="K2" s="1618"/>
    </row>
    <row r="3" spans="1:11">
      <c r="A3" s="6" t="str">
        <f>สรุปคำขอ!A3</f>
        <v>หน่วยงาน ...............................................................................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1">
      <c r="A4" s="1726" t="s">
        <v>22</v>
      </c>
      <c r="B4" s="1784" t="s">
        <v>34</v>
      </c>
      <c r="C4" s="1792"/>
      <c r="D4" s="1298" t="s">
        <v>513</v>
      </c>
      <c r="E4" s="1298" t="s">
        <v>725</v>
      </c>
      <c r="F4" s="1730" t="s">
        <v>744</v>
      </c>
      <c r="G4" s="1731"/>
      <c r="H4" s="1731"/>
      <c r="I4" s="1731"/>
      <c r="J4" s="1732"/>
      <c r="K4" s="1726" t="s">
        <v>10</v>
      </c>
    </row>
    <row r="5" spans="1:11" ht="62.25" customHeight="1" thickBot="1">
      <c r="A5" s="1817"/>
      <c r="B5" s="1818"/>
      <c r="C5" s="1819"/>
      <c r="D5" s="878" t="s">
        <v>375</v>
      </c>
      <c r="E5" s="969" t="s">
        <v>344</v>
      </c>
      <c r="F5" s="1267" t="s">
        <v>496</v>
      </c>
      <c r="G5" s="823" t="s">
        <v>50</v>
      </c>
      <c r="H5" s="823" t="s">
        <v>74</v>
      </c>
      <c r="I5" s="823" t="s">
        <v>70</v>
      </c>
      <c r="J5" s="823" t="s">
        <v>146</v>
      </c>
      <c r="K5" s="1817"/>
    </row>
    <row r="6" spans="1:11" ht="20.25" customHeight="1" thickTop="1" thickBot="1">
      <c r="A6" s="260"/>
      <c r="B6" s="1788" t="s">
        <v>44</v>
      </c>
      <c r="C6" s="1820"/>
      <c r="D6" s="607"/>
      <c r="E6" s="607"/>
      <c r="F6" s="607"/>
      <c r="G6" s="63"/>
      <c r="H6" s="63"/>
      <c r="I6" s="63"/>
      <c r="J6" s="75">
        <f>J7+J11+J15+J19</f>
        <v>0</v>
      </c>
      <c r="K6" s="554"/>
    </row>
    <row r="7" spans="1:11" ht="20.25" customHeight="1" thickTop="1">
      <c r="A7" s="285">
        <v>1</v>
      </c>
      <c r="B7" s="1821" t="s">
        <v>494</v>
      </c>
      <c r="C7" s="1821"/>
      <c r="D7" s="1109"/>
      <c r="E7" s="1109"/>
      <c r="F7" s="1109"/>
      <c r="G7" s="285"/>
      <c r="H7" s="285"/>
      <c r="I7" s="285"/>
      <c r="J7" s="286">
        <f>SUM(J8:J10)</f>
        <v>0</v>
      </c>
      <c r="K7" s="1110"/>
    </row>
    <row r="8" spans="1:11" ht="20.25" customHeight="1">
      <c r="A8" s="65"/>
      <c r="B8" s="19" t="s">
        <v>35</v>
      </c>
      <c r="C8" s="19"/>
      <c r="D8" s="19"/>
      <c r="E8" s="19"/>
      <c r="F8" s="19"/>
      <c r="G8" s="65"/>
      <c r="H8" s="101"/>
      <c r="I8" s="101"/>
      <c r="J8" s="102"/>
      <c r="K8" s="556"/>
    </row>
    <row r="9" spans="1:11" ht="20.25" customHeight="1">
      <c r="A9" s="65"/>
      <c r="B9" s="19" t="s">
        <v>36</v>
      </c>
      <c r="C9" s="19"/>
      <c r="D9" s="19"/>
      <c r="E9" s="19"/>
      <c r="F9" s="19"/>
      <c r="G9" s="65"/>
      <c r="H9" s="101"/>
      <c r="I9" s="101"/>
      <c r="J9" s="102"/>
      <c r="K9" s="556"/>
    </row>
    <row r="10" spans="1:11" ht="20.25" customHeight="1">
      <c r="A10" s="282"/>
      <c r="B10" s="131" t="s">
        <v>37</v>
      </c>
      <c r="C10" s="131"/>
      <c r="D10" s="131"/>
      <c r="E10" s="131"/>
      <c r="F10" s="131"/>
      <c r="G10" s="282"/>
      <c r="H10" s="383"/>
      <c r="I10" s="383"/>
      <c r="J10" s="283"/>
      <c r="K10" s="557"/>
    </row>
    <row r="11" spans="1:11" ht="20.25" customHeight="1">
      <c r="A11" s="4">
        <v>2</v>
      </c>
      <c r="B11" s="1822" t="s">
        <v>354</v>
      </c>
      <c r="C11" s="1822"/>
      <c r="D11" s="13"/>
      <c r="E11" s="13"/>
      <c r="F11" s="13"/>
      <c r="G11" s="4"/>
      <c r="H11" s="535"/>
      <c r="I11" s="535"/>
      <c r="J11" s="460">
        <f>SUM(J12:J14)</f>
        <v>0</v>
      </c>
      <c r="K11" s="558"/>
    </row>
    <row r="12" spans="1:11" ht="20.25" customHeight="1">
      <c r="A12" s="351"/>
      <c r="B12" s="18" t="s">
        <v>35</v>
      </c>
      <c r="C12" s="18"/>
      <c r="D12" s="18"/>
      <c r="E12" s="18"/>
      <c r="F12" s="18"/>
      <c r="G12" s="351"/>
      <c r="H12" s="516"/>
      <c r="I12" s="516"/>
      <c r="J12" s="352"/>
      <c r="K12" s="555"/>
    </row>
    <row r="13" spans="1:11" ht="20.25" customHeight="1">
      <c r="A13" s="65"/>
      <c r="B13" s="19" t="s">
        <v>36</v>
      </c>
      <c r="C13" s="19"/>
      <c r="D13" s="19"/>
      <c r="E13" s="19"/>
      <c r="F13" s="19"/>
      <c r="G13" s="65"/>
      <c r="H13" s="101"/>
      <c r="I13" s="101"/>
      <c r="J13" s="102"/>
      <c r="K13" s="556"/>
    </row>
    <row r="14" spans="1:11" ht="20.25" customHeight="1">
      <c r="A14" s="65"/>
      <c r="B14" s="19" t="s">
        <v>37</v>
      </c>
      <c r="C14" s="19"/>
      <c r="D14" s="19"/>
      <c r="E14" s="19"/>
      <c r="F14" s="19"/>
      <c r="G14" s="65"/>
      <c r="H14" s="101"/>
      <c r="I14" s="101"/>
      <c r="J14" s="102"/>
      <c r="K14" s="556"/>
    </row>
    <row r="15" spans="1:11" ht="20.25" customHeight="1">
      <c r="A15" s="4">
        <v>3</v>
      </c>
      <c r="B15" s="533" t="s">
        <v>353</v>
      </c>
      <c r="C15" s="534"/>
      <c r="D15" s="13"/>
      <c r="E15" s="13"/>
      <c r="F15" s="13"/>
      <c r="G15" s="4"/>
      <c r="H15" s="535"/>
      <c r="I15" s="535"/>
      <c r="J15" s="460">
        <f>SUM(J16:J18)</f>
        <v>0</v>
      </c>
      <c r="K15" s="558"/>
    </row>
    <row r="16" spans="1:11" ht="20.25" customHeight="1">
      <c r="A16" s="351"/>
      <c r="B16" s="514">
        <v>1</v>
      </c>
      <c r="C16" s="515"/>
      <c r="D16" s="18"/>
      <c r="E16" s="18"/>
      <c r="F16" s="18"/>
      <c r="G16" s="351"/>
      <c r="H16" s="516"/>
      <c r="I16" s="516"/>
      <c r="J16" s="352"/>
      <c r="K16" s="555"/>
    </row>
    <row r="17" spans="1:11" ht="20.25" customHeight="1">
      <c r="A17" s="65"/>
      <c r="B17" s="281">
        <v>2</v>
      </c>
      <c r="C17" s="182"/>
      <c r="D17" s="19"/>
      <c r="E17" s="19"/>
      <c r="F17" s="19"/>
      <c r="G17" s="65"/>
      <c r="H17" s="101"/>
      <c r="I17" s="101"/>
      <c r="J17" s="102"/>
      <c r="K17" s="556"/>
    </row>
    <row r="18" spans="1:11" ht="20.25" customHeight="1">
      <c r="A18" s="65"/>
      <c r="B18" s="281">
        <v>3</v>
      </c>
      <c r="C18" s="182"/>
      <c r="D18" s="19"/>
      <c r="E18" s="19"/>
      <c r="F18" s="19"/>
      <c r="G18" s="65"/>
      <c r="H18" s="101"/>
      <c r="I18" s="101"/>
      <c r="J18" s="102"/>
      <c r="K18" s="556"/>
    </row>
    <row r="19" spans="1:11" ht="20.25" customHeight="1">
      <c r="A19" s="4">
        <v>4</v>
      </c>
      <c r="B19" s="533" t="s">
        <v>355</v>
      </c>
      <c r="C19" s="534"/>
      <c r="D19" s="13"/>
      <c r="E19" s="13"/>
      <c r="F19" s="13"/>
      <c r="G19" s="4"/>
      <c r="H19" s="535"/>
      <c r="I19" s="535"/>
      <c r="J19" s="460">
        <f>SUM(J20:J23)</f>
        <v>0</v>
      </c>
      <c r="K19" s="558"/>
    </row>
    <row r="20" spans="1:11" ht="20.25" customHeight="1">
      <c r="A20" s="351"/>
      <c r="B20" s="1108" t="s">
        <v>495</v>
      </c>
      <c r="C20" s="541" t="s">
        <v>352</v>
      </c>
      <c r="D20" s="18"/>
      <c r="E20" s="18"/>
      <c r="F20" s="18"/>
      <c r="G20" s="351"/>
      <c r="H20" s="516"/>
      <c r="I20" s="516"/>
      <c r="J20" s="352"/>
      <c r="K20" s="555"/>
    </row>
    <row r="21" spans="1:11" ht="20.25" customHeight="1">
      <c r="A21" s="65"/>
      <c r="B21" s="281">
        <v>1</v>
      </c>
      <c r="C21" s="182"/>
      <c r="D21" s="19"/>
      <c r="E21" s="19"/>
      <c r="F21" s="19"/>
      <c r="G21" s="65"/>
      <c r="H21" s="101"/>
      <c r="I21" s="101"/>
      <c r="J21" s="102"/>
      <c r="K21" s="556"/>
    </row>
    <row r="22" spans="1:11" ht="20.25" customHeight="1">
      <c r="A22" s="65"/>
      <c r="B22" s="281">
        <v>2</v>
      </c>
      <c r="C22" s="182"/>
      <c r="D22" s="19"/>
      <c r="E22" s="19"/>
      <c r="F22" s="19"/>
      <c r="G22" s="65"/>
      <c r="H22" s="101"/>
      <c r="I22" s="101"/>
      <c r="J22" s="102"/>
      <c r="K22" s="556"/>
    </row>
    <row r="23" spans="1:11" ht="20.25" customHeight="1">
      <c r="A23" s="243"/>
      <c r="B23" s="434">
        <v>3</v>
      </c>
      <c r="C23" s="308"/>
      <c r="D23" s="294"/>
      <c r="E23" s="294"/>
      <c r="F23" s="294"/>
      <c r="G23" s="243"/>
      <c r="H23" s="513"/>
      <c r="I23" s="513"/>
      <c r="J23" s="461"/>
      <c r="K23" s="559"/>
    </row>
    <row r="24" spans="1:11">
      <c r="A24" s="61"/>
      <c r="B24" s="287"/>
      <c r="C24" s="287"/>
      <c r="D24" s="287"/>
      <c r="E24" s="287"/>
      <c r="F24" s="287"/>
      <c r="G24" s="61"/>
      <c r="H24" s="61"/>
      <c r="I24" s="61"/>
      <c r="J24" s="385"/>
      <c r="K24" s="385"/>
    </row>
    <row r="25" spans="1:11">
      <c r="A25" s="287"/>
      <c r="B25" s="287"/>
      <c r="C25" s="287"/>
      <c r="D25" s="287"/>
      <c r="E25" s="287"/>
      <c r="F25" s="287"/>
      <c r="G25" s="61"/>
      <c r="H25" s="61"/>
      <c r="I25" s="61"/>
      <c r="J25" s="385"/>
      <c r="K25" s="385"/>
    </row>
    <row r="26" spans="1:11">
      <c r="A26" s="287"/>
      <c r="B26" s="287"/>
      <c r="C26" s="287"/>
      <c r="D26" s="287"/>
      <c r="E26" s="287"/>
      <c r="F26" s="287"/>
      <c r="G26" s="61"/>
      <c r="H26" s="61"/>
      <c r="I26" s="61"/>
      <c r="J26" s="385"/>
      <c r="K26" s="385"/>
    </row>
    <row r="27" spans="1:11">
      <c r="A27" s="1048" t="s">
        <v>46</v>
      </c>
      <c r="B27" s="67"/>
      <c r="C27" s="67"/>
      <c r="D27" s="67"/>
      <c r="E27" s="67"/>
      <c r="F27" s="67"/>
    </row>
    <row r="28" spans="1:11" ht="21">
      <c r="A28" s="1726" t="s">
        <v>22</v>
      </c>
      <c r="B28" s="1784" t="s">
        <v>34</v>
      </c>
      <c r="C28" s="1792"/>
      <c r="D28" s="1298" t="s">
        <v>513</v>
      </c>
      <c r="E28" s="1298" t="s">
        <v>725</v>
      </c>
      <c r="F28" s="1730" t="s">
        <v>744</v>
      </c>
      <c r="G28" s="1731"/>
      <c r="H28" s="1731"/>
      <c r="I28" s="1731"/>
      <c r="J28" s="1732"/>
      <c r="K28" s="1726" t="s">
        <v>10</v>
      </c>
    </row>
    <row r="29" spans="1:11" ht="66.75" customHeight="1" thickBot="1">
      <c r="A29" s="1817"/>
      <c r="B29" s="1818"/>
      <c r="C29" s="1819"/>
      <c r="D29" s="878" t="s">
        <v>375</v>
      </c>
      <c r="E29" s="969" t="s">
        <v>344</v>
      </c>
      <c r="F29" s="1299" t="s">
        <v>496</v>
      </c>
      <c r="G29" s="823" t="s">
        <v>50</v>
      </c>
      <c r="H29" s="823" t="s">
        <v>74</v>
      </c>
      <c r="I29" s="823" t="s">
        <v>70</v>
      </c>
      <c r="J29" s="823" t="s">
        <v>146</v>
      </c>
      <c r="K29" s="1817"/>
    </row>
    <row r="30" spans="1:11" ht="20.25" thickTop="1" thickBot="1">
      <c r="A30" s="606"/>
      <c r="B30" s="1788" t="s">
        <v>44</v>
      </c>
      <c r="C30" s="1789"/>
      <c r="D30" s="260"/>
      <c r="E30" s="607"/>
      <c r="F30" s="607"/>
      <c r="G30" s="63"/>
      <c r="H30" s="63"/>
      <c r="I30" s="63"/>
      <c r="J30" s="75">
        <f>J31+J35+J40</f>
        <v>999000</v>
      </c>
      <c r="K30" s="284"/>
    </row>
    <row r="31" spans="1:11" ht="19.5" thickTop="1">
      <c r="A31" s="1107">
        <v>1</v>
      </c>
      <c r="B31" s="1823" t="s">
        <v>493</v>
      </c>
      <c r="C31" s="1824"/>
      <c r="D31" s="1106"/>
      <c r="E31" s="613"/>
      <c r="F31" s="1112">
        <v>250</v>
      </c>
      <c r="G31" s="552"/>
      <c r="H31" s="552"/>
      <c r="I31" s="552"/>
      <c r="J31" s="553">
        <f>SUM(J32:J34)</f>
        <v>555300</v>
      </c>
      <c r="K31" s="552"/>
    </row>
    <row r="32" spans="1:11">
      <c r="A32" s="65"/>
      <c r="B32" s="19" t="s">
        <v>35</v>
      </c>
      <c r="C32" s="281"/>
      <c r="D32" s="19"/>
      <c r="E32" s="19"/>
      <c r="F32" s="19"/>
      <c r="G32" s="65">
        <v>80</v>
      </c>
      <c r="H32" s="101">
        <v>9</v>
      </c>
      <c r="I32" s="101">
        <v>240</v>
      </c>
      <c r="J32" s="102">
        <f>G32*H32*I32</f>
        <v>172800</v>
      </c>
      <c r="K32" s="288"/>
    </row>
    <row r="33" spans="1:11">
      <c r="A33" s="65"/>
      <c r="B33" s="19" t="s">
        <v>36</v>
      </c>
      <c r="C33" s="281"/>
      <c r="D33" s="19"/>
      <c r="E33" s="19"/>
      <c r="F33" s="19"/>
      <c r="G33" s="65">
        <v>30</v>
      </c>
      <c r="H33" s="101">
        <v>9</v>
      </c>
      <c r="I33" s="101">
        <v>750</v>
      </c>
      <c r="J33" s="102">
        <f>G33*H33*I33</f>
        <v>202500</v>
      </c>
      <c r="K33" s="288"/>
    </row>
    <row r="34" spans="1:11">
      <c r="A34" s="65"/>
      <c r="B34" s="19" t="s">
        <v>37</v>
      </c>
      <c r="C34" s="281"/>
      <c r="D34" s="19"/>
      <c r="E34" s="19"/>
      <c r="F34" s="19"/>
      <c r="G34" s="65">
        <v>40</v>
      </c>
      <c r="H34" s="101">
        <v>9</v>
      </c>
      <c r="I34" s="101">
        <v>500</v>
      </c>
      <c r="J34" s="102">
        <f>G34*H34*I34</f>
        <v>180000</v>
      </c>
      <c r="K34" s="288"/>
    </row>
    <row r="35" spans="1:11">
      <c r="A35" s="4">
        <v>2</v>
      </c>
      <c r="B35" s="1822" t="s">
        <v>354</v>
      </c>
      <c r="C35" s="1822"/>
      <c r="D35" s="13"/>
      <c r="E35" s="13"/>
      <c r="F35" s="4">
        <v>35</v>
      </c>
      <c r="G35" s="4"/>
      <c r="H35" s="535"/>
      <c r="I35" s="535"/>
      <c r="J35" s="460">
        <f>SUM(J36:J38)</f>
        <v>443700</v>
      </c>
      <c r="K35" s="558"/>
    </row>
    <row r="36" spans="1:11">
      <c r="A36" s="351"/>
      <c r="B36" s="18" t="s">
        <v>35</v>
      </c>
      <c r="C36" s="18"/>
      <c r="D36" s="1114"/>
      <c r="E36" s="1114"/>
      <c r="F36" s="1114"/>
      <c r="G36" s="65">
        <v>70</v>
      </c>
      <c r="H36" s="101">
        <v>9</v>
      </c>
      <c r="I36" s="101">
        <v>240</v>
      </c>
      <c r="J36" s="102">
        <f>G36*H36*I36</f>
        <v>151200</v>
      </c>
      <c r="K36" s="555"/>
    </row>
    <row r="37" spans="1:11">
      <c r="A37" s="65"/>
      <c r="B37" s="19" t="s">
        <v>36</v>
      </c>
      <c r="C37" s="19"/>
      <c r="D37" s="1115"/>
      <c r="E37" s="1115"/>
      <c r="F37" s="1115"/>
      <c r="G37" s="65">
        <v>20</v>
      </c>
      <c r="H37" s="101">
        <v>9</v>
      </c>
      <c r="I37" s="101">
        <v>750</v>
      </c>
      <c r="J37" s="102">
        <f>G37*H37*I37</f>
        <v>135000</v>
      </c>
      <c r="K37" s="556"/>
    </row>
    <row r="38" spans="1:11">
      <c r="A38" s="65"/>
      <c r="B38" s="19" t="s">
        <v>37</v>
      </c>
      <c r="C38" s="19"/>
      <c r="D38" s="1115"/>
      <c r="E38" s="1115"/>
      <c r="F38" s="1115"/>
      <c r="G38" s="65">
        <v>35</v>
      </c>
      <c r="H38" s="101">
        <v>9</v>
      </c>
      <c r="I38" s="101">
        <v>500</v>
      </c>
      <c r="J38" s="102">
        <f>G38*H38*I38</f>
        <v>157500</v>
      </c>
      <c r="K38" s="556"/>
    </row>
    <row r="39" spans="1:11">
      <c r="A39" s="4">
        <v>3</v>
      </c>
      <c r="B39" s="533" t="s">
        <v>353</v>
      </c>
      <c r="C39" s="534"/>
      <c r="D39" s="1113"/>
      <c r="E39" s="1113"/>
      <c r="F39" s="1113"/>
      <c r="G39" s="4"/>
      <c r="H39" s="535"/>
      <c r="I39" s="535"/>
      <c r="J39" s="460">
        <f>SUM(J40:J42)</f>
        <v>0</v>
      </c>
      <c r="K39" s="558"/>
    </row>
    <row r="40" spans="1:11">
      <c r="A40" s="351"/>
      <c r="B40" s="514">
        <v>1</v>
      </c>
      <c r="C40" s="515"/>
      <c r="D40" s="1114"/>
      <c r="E40" s="1114"/>
      <c r="F40" s="1114"/>
      <c r="G40" s="351"/>
      <c r="H40" s="516"/>
      <c r="I40" s="516"/>
      <c r="J40" s="352"/>
      <c r="K40" s="555"/>
    </row>
    <row r="41" spans="1:11">
      <c r="A41" s="65"/>
      <c r="B41" s="281">
        <v>2</v>
      </c>
      <c r="C41" s="182"/>
      <c r="D41" s="1115"/>
      <c r="E41" s="1115"/>
      <c r="F41" s="1115"/>
      <c r="G41" s="65"/>
      <c r="H41" s="101"/>
      <c r="I41" s="101"/>
      <c r="J41" s="102"/>
      <c r="K41" s="556"/>
    </row>
    <row r="42" spans="1:11">
      <c r="A42" s="65"/>
      <c r="B42" s="281">
        <v>3</v>
      </c>
      <c r="C42" s="182"/>
      <c r="D42" s="1115"/>
      <c r="E42" s="1115"/>
      <c r="F42" s="1115"/>
      <c r="G42" s="65"/>
      <c r="H42" s="101"/>
      <c r="I42" s="101"/>
      <c r="J42" s="102"/>
      <c r="K42" s="556"/>
    </row>
    <row r="43" spans="1:11">
      <c r="A43" s="4">
        <v>4</v>
      </c>
      <c r="B43" s="533" t="s">
        <v>355</v>
      </c>
      <c r="C43" s="534"/>
      <c r="D43" s="1113"/>
      <c r="E43" s="1113"/>
      <c r="F43" s="1113"/>
      <c r="G43" s="4"/>
      <c r="H43" s="535"/>
      <c r="I43" s="535"/>
      <c r="J43" s="460">
        <f>SUM(J44:J47)</f>
        <v>0</v>
      </c>
      <c r="K43" s="558"/>
    </row>
    <row r="44" spans="1:11">
      <c r="A44" s="351"/>
      <c r="B44" s="514">
        <v>1</v>
      </c>
      <c r="C44" s="532" t="s">
        <v>352</v>
      </c>
      <c r="D44" s="1114"/>
      <c r="E44" s="1114"/>
      <c r="F44" s="1114"/>
      <c r="G44" s="351"/>
      <c r="H44" s="516"/>
      <c r="I44" s="516"/>
      <c r="J44" s="352"/>
      <c r="K44" s="555"/>
    </row>
    <row r="45" spans="1:11">
      <c r="A45" s="65"/>
      <c r="B45" s="281">
        <v>2</v>
      </c>
      <c r="C45" s="182"/>
      <c r="D45" s="1115"/>
      <c r="E45" s="1115"/>
      <c r="F45" s="1115"/>
      <c r="G45" s="65"/>
      <c r="H45" s="101"/>
      <c r="I45" s="101"/>
      <c r="J45" s="102"/>
      <c r="K45" s="556"/>
    </row>
    <row r="46" spans="1:11">
      <c r="A46" s="65"/>
      <c r="B46" s="281">
        <v>3</v>
      </c>
      <c r="C46" s="182"/>
      <c r="D46" s="1115"/>
      <c r="E46" s="1115"/>
      <c r="F46" s="1115"/>
      <c r="G46" s="65"/>
      <c r="H46" s="101"/>
      <c r="I46" s="101"/>
      <c r="J46" s="102"/>
      <c r="K46" s="556"/>
    </row>
    <row r="47" spans="1:11">
      <c r="A47" s="243"/>
      <c r="B47" s="434"/>
      <c r="C47" s="308"/>
      <c r="D47" s="1116"/>
      <c r="E47" s="1116"/>
      <c r="F47" s="1116"/>
      <c r="G47" s="243"/>
      <c r="H47" s="513"/>
      <c r="I47" s="513"/>
      <c r="J47" s="461"/>
      <c r="K47" s="559"/>
    </row>
  </sheetData>
  <mergeCells count="15">
    <mergeCell ref="B35:C35"/>
    <mergeCell ref="B28:C29"/>
    <mergeCell ref="B30:C30"/>
    <mergeCell ref="B31:C31"/>
    <mergeCell ref="K28:K29"/>
    <mergeCell ref="F28:J28"/>
    <mergeCell ref="A2:K2"/>
    <mergeCell ref="A4:A5"/>
    <mergeCell ref="A28:A29"/>
    <mergeCell ref="B4:C5"/>
    <mergeCell ref="B6:C6"/>
    <mergeCell ref="B7:C7"/>
    <mergeCell ref="F4:J4"/>
    <mergeCell ref="K4:K5"/>
    <mergeCell ref="B11:C11"/>
  </mergeCells>
  <pageMargins left="0.34" right="0.33" top="0.43" bottom="0.19" header="0.31496062992125984" footer="0.1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</sheetPr>
  <dimension ref="A1:I74"/>
  <sheetViews>
    <sheetView workbookViewId="0">
      <selection activeCell="H6" sqref="H6"/>
    </sheetView>
  </sheetViews>
  <sheetFormatPr defaultRowHeight="18.75"/>
  <cols>
    <col min="1" max="1" width="5.140625" style="5" customWidth="1"/>
    <col min="2" max="2" width="29" style="5" customWidth="1"/>
    <col min="3" max="4" width="13.140625" style="5" customWidth="1"/>
    <col min="5" max="6" width="10.85546875" style="5" customWidth="1"/>
    <col min="7" max="7" width="12.28515625" style="5" customWidth="1"/>
    <col min="8" max="8" width="19.42578125" style="5" customWidth="1"/>
    <col min="9" max="9" width="41" style="5" customWidth="1"/>
    <col min="10" max="16384" width="9.140625" style="5"/>
  </cols>
  <sheetData>
    <row r="1" spans="1:9">
      <c r="I1" s="12" t="s">
        <v>778</v>
      </c>
    </row>
    <row r="2" spans="1:9" s="1" customFormat="1" ht="21">
      <c r="A2" s="1618" t="s">
        <v>746</v>
      </c>
      <c r="B2" s="1618"/>
      <c r="C2" s="1618"/>
      <c r="D2" s="1618"/>
      <c r="E2" s="1618"/>
      <c r="F2" s="1618"/>
      <c r="G2" s="1618"/>
      <c r="H2" s="1618"/>
      <c r="I2" s="1618"/>
    </row>
    <row r="3" spans="1:9" s="6" customFormat="1">
      <c r="A3" s="6" t="str">
        <f>สรุปคำขอ!A3</f>
        <v>หน่วยงาน ...............................................................................</v>
      </c>
      <c r="I3" s="12" t="s">
        <v>55</v>
      </c>
    </row>
    <row r="4" spans="1:9" s="6" customFormat="1" ht="18.75" customHeight="1">
      <c r="A4" s="1726" t="s">
        <v>22</v>
      </c>
      <c r="B4" s="1792" t="s">
        <v>191</v>
      </c>
      <c r="C4" s="1298" t="s">
        <v>513</v>
      </c>
      <c r="D4" s="1298" t="s">
        <v>725</v>
      </c>
      <c r="E4" s="1663" t="s">
        <v>747</v>
      </c>
      <c r="F4" s="1664"/>
      <c r="G4" s="1664"/>
      <c r="H4" s="1665"/>
      <c r="I4" s="1726" t="s">
        <v>10</v>
      </c>
    </row>
    <row r="5" spans="1:9" s="6" customFormat="1" ht="36.75" customHeight="1">
      <c r="A5" s="1727"/>
      <c r="B5" s="1793"/>
      <c r="C5" s="878" t="s">
        <v>375</v>
      </c>
      <c r="D5" s="969" t="s">
        <v>344</v>
      </c>
      <c r="E5" s="679" t="s">
        <v>63</v>
      </c>
      <c r="F5" s="679" t="s">
        <v>49</v>
      </c>
      <c r="G5" s="679" t="s">
        <v>75</v>
      </c>
      <c r="H5" s="679" t="s">
        <v>73</v>
      </c>
      <c r="I5" s="1727"/>
    </row>
    <row r="6" spans="1:9" s="6" customFormat="1" ht="22.5" customHeight="1" thickBot="1">
      <c r="A6" s="21"/>
      <c r="B6" s="347" t="s">
        <v>44</v>
      </c>
      <c r="C6" s="347"/>
      <c r="D6" s="347"/>
      <c r="E6" s="258"/>
      <c r="F6" s="258"/>
      <c r="G6" s="258"/>
      <c r="H6" s="259">
        <f>SUM(H7:H15)</f>
        <v>0</v>
      </c>
      <c r="I6" s="21"/>
    </row>
    <row r="7" spans="1:9" ht="21.75" thickTop="1">
      <c r="A7" s="445">
        <v>1</v>
      </c>
      <c r="B7" s="1117" t="s">
        <v>225</v>
      </c>
      <c r="C7" s="442"/>
      <c r="D7" s="442"/>
      <c r="E7" s="443"/>
      <c r="F7" s="280"/>
      <c r="G7" s="280"/>
      <c r="H7" s="465">
        <f>H37</f>
        <v>0</v>
      </c>
      <c r="I7" s="280"/>
    </row>
    <row r="8" spans="1:9" ht="21">
      <c r="A8" s="446">
        <v>2</v>
      </c>
      <c r="B8" s="1118" t="s">
        <v>279</v>
      </c>
      <c r="C8" s="444"/>
      <c r="D8" s="444"/>
      <c r="E8" s="148"/>
      <c r="F8" s="19"/>
      <c r="G8" s="19"/>
      <c r="H8" s="466">
        <f>H41</f>
        <v>0</v>
      </c>
      <c r="I8" s="19"/>
    </row>
    <row r="9" spans="1:9" ht="21">
      <c r="A9" s="446">
        <v>3</v>
      </c>
      <c r="B9" s="1118" t="s">
        <v>280</v>
      </c>
      <c r="C9" s="444"/>
      <c r="D9" s="444"/>
      <c r="E9" s="148"/>
      <c r="F9" s="19"/>
      <c r="G9" s="19"/>
      <c r="H9" s="466">
        <f>H45</f>
        <v>0</v>
      </c>
      <c r="I9" s="19"/>
    </row>
    <row r="10" spans="1:9" ht="21">
      <c r="A10" s="446">
        <v>4</v>
      </c>
      <c r="B10" s="1118" t="s">
        <v>281</v>
      </c>
      <c r="C10" s="444"/>
      <c r="D10" s="444"/>
      <c r="E10" s="148"/>
      <c r="F10" s="19"/>
      <c r="G10" s="19"/>
      <c r="H10" s="466">
        <f>H49</f>
        <v>0</v>
      </c>
      <c r="I10" s="19"/>
    </row>
    <row r="11" spans="1:9" ht="21">
      <c r="A11" s="446">
        <v>5</v>
      </c>
      <c r="B11" s="1118" t="s">
        <v>282</v>
      </c>
      <c r="C11" s="444"/>
      <c r="D11" s="444"/>
      <c r="E11" s="148"/>
      <c r="F11" s="19"/>
      <c r="G11" s="19"/>
      <c r="H11" s="466">
        <f>H55</f>
        <v>0</v>
      </c>
      <c r="I11" s="19"/>
    </row>
    <row r="12" spans="1:9" ht="21">
      <c r="A12" s="446">
        <v>6</v>
      </c>
      <c r="B12" s="1118" t="s">
        <v>283</v>
      </c>
      <c r="C12" s="444"/>
      <c r="D12" s="444"/>
      <c r="E12" s="148"/>
      <c r="F12" s="19"/>
      <c r="G12" s="19"/>
      <c r="H12" s="466">
        <f>H59</f>
        <v>0</v>
      </c>
      <c r="I12" s="19"/>
    </row>
    <row r="13" spans="1:9" ht="21">
      <c r="A13" s="446">
        <v>7</v>
      </c>
      <c r="B13" s="1118" t="s">
        <v>284</v>
      </c>
      <c r="C13" s="444"/>
      <c r="D13" s="444"/>
      <c r="E13" s="148"/>
      <c r="F13" s="19"/>
      <c r="G13" s="19"/>
      <c r="H13" s="466">
        <f>H63</f>
        <v>0</v>
      </c>
      <c r="I13" s="19"/>
    </row>
    <row r="14" spans="1:9" ht="21">
      <c r="A14" s="462">
        <v>8</v>
      </c>
      <c r="B14" s="1119" t="s">
        <v>285</v>
      </c>
      <c r="C14" s="447"/>
      <c r="D14" s="447"/>
      <c r="E14" s="449"/>
      <c r="F14" s="131"/>
      <c r="G14" s="131"/>
      <c r="H14" s="467">
        <f>H67</f>
        <v>0</v>
      </c>
      <c r="I14" s="131"/>
    </row>
    <row r="15" spans="1:9" ht="21">
      <c r="A15" s="463">
        <v>9</v>
      </c>
      <c r="B15" s="1120" t="s">
        <v>295</v>
      </c>
      <c r="C15" s="464"/>
      <c r="D15" s="464"/>
      <c r="E15" s="294"/>
      <c r="F15" s="294"/>
      <c r="G15" s="294"/>
      <c r="H15" s="468">
        <f>H71</f>
        <v>0</v>
      </c>
      <c r="I15" s="294"/>
    </row>
    <row r="17" spans="1:4" ht="21">
      <c r="A17" s="192" t="s">
        <v>497</v>
      </c>
    </row>
    <row r="31" spans="1:4" ht="21">
      <c r="A31" s="438" t="s">
        <v>46</v>
      </c>
    </row>
    <row r="32" spans="1:4">
      <c r="A32" s="1121"/>
      <c r="B32" s="8"/>
      <c r="C32" s="8"/>
      <c r="D32" s="8"/>
    </row>
    <row r="33" spans="1:9" s="1" customFormat="1" ht="21">
      <c r="A33" s="1661" t="s">
        <v>748</v>
      </c>
      <c r="B33" s="1661"/>
      <c r="C33" s="1661"/>
      <c r="D33" s="1661"/>
      <c r="E33" s="1661"/>
      <c r="F33" s="1661"/>
      <c r="G33" s="1661"/>
      <c r="H33" s="1661"/>
      <c r="I33" s="1661"/>
    </row>
    <row r="34" spans="1:9" s="6" customFormat="1" ht="18.75" customHeight="1">
      <c r="A34" s="1726" t="s">
        <v>22</v>
      </c>
      <c r="B34" s="1792" t="s">
        <v>191</v>
      </c>
      <c r="C34" s="1298" t="s">
        <v>513</v>
      </c>
      <c r="D34" s="1298" t="s">
        <v>725</v>
      </c>
      <c r="E34" s="1663" t="s">
        <v>747</v>
      </c>
      <c r="F34" s="1664"/>
      <c r="G34" s="1664"/>
      <c r="H34" s="1665"/>
      <c r="I34" s="1726" t="s">
        <v>10</v>
      </c>
    </row>
    <row r="35" spans="1:9" s="6" customFormat="1" ht="37.5" customHeight="1">
      <c r="A35" s="1727"/>
      <c r="B35" s="1793"/>
      <c r="C35" s="878" t="s">
        <v>375</v>
      </c>
      <c r="D35" s="969" t="s">
        <v>344</v>
      </c>
      <c r="E35" s="679" t="s">
        <v>63</v>
      </c>
      <c r="F35" s="679" t="s">
        <v>49</v>
      </c>
      <c r="G35" s="679" t="s">
        <v>75</v>
      </c>
      <c r="H35" s="679" t="s">
        <v>73</v>
      </c>
      <c r="I35" s="1727"/>
    </row>
    <row r="36" spans="1:9" s="6" customFormat="1" ht="20.25" customHeight="1" thickBot="1">
      <c r="A36" s="21"/>
      <c r="B36" s="347" t="s">
        <v>44</v>
      </c>
      <c r="C36" s="347"/>
      <c r="D36" s="347"/>
      <c r="E36" s="258"/>
      <c r="F36" s="258"/>
      <c r="G36" s="258"/>
      <c r="H36" s="348">
        <f>H37+H41+H45+H49+H55+H59+H63+H67+H71</f>
        <v>0</v>
      </c>
      <c r="I36" s="21"/>
    </row>
    <row r="37" spans="1:9" ht="19.5" thickTop="1">
      <c r="A37" s="354" t="s">
        <v>286</v>
      </c>
      <c r="B37" s="1122"/>
      <c r="C37" s="354"/>
      <c r="D37" s="354"/>
      <c r="E37" s="355"/>
      <c r="F37" s="355"/>
      <c r="G37" s="355"/>
      <c r="H37" s="356">
        <f>SUM(H38:H40)</f>
        <v>0</v>
      </c>
      <c r="I37" s="355"/>
    </row>
    <row r="38" spans="1:9">
      <c r="A38" s="180">
        <v>1</v>
      </c>
      <c r="B38" s="1123" t="s">
        <v>189</v>
      </c>
      <c r="C38" s="180"/>
      <c r="D38" s="180"/>
      <c r="E38" s="153">
        <v>0</v>
      </c>
      <c r="F38" s="153" t="s">
        <v>190</v>
      </c>
      <c r="G38" s="153">
        <v>95</v>
      </c>
      <c r="H38" s="358">
        <f>E38*G38</f>
        <v>0</v>
      </c>
      <c r="I38" s="100"/>
    </row>
    <row r="39" spans="1:9">
      <c r="A39" s="244">
        <v>2</v>
      </c>
      <c r="B39" s="1124" t="s">
        <v>193</v>
      </c>
      <c r="C39" s="244"/>
      <c r="D39" s="244"/>
      <c r="E39" s="65">
        <v>0</v>
      </c>
      <c r="F39" s="65" t="s">
        <v>192</v>
      </c>
      <c r="G39" s="65">
        <v>45</v>
      </c>
      <c r="H39" s="102">
        <f>E39*G39</f>
        <v>0</v>
      </c>
      <c r="I39" s="19"/>
    </row>
    <row r="40" spans="1:9">
      <c r="A40" s="244">
        <v>3</v>
      </c>
      <c r="B40" s="1124" t="s">
        <v>194</v>
      </c>
      <c r="C40" s="244"/>
      <c r="D40" s="244"/>
      <c r="E40" s="65">
        <v>0</v>
      </c>
      <c r="F40" s="65" t="s">
        <v>195</v>
      </c>
      <c r="G40" s="65">
        <v>25</v>
      </c>
      <c r="H40" s="102">
        <f>E40*G40</f>
        <v>0</v>
      </c>
      <c r="I40" s="19"/>
    </row>
    <row r="41" spans="1:9" ht="21">
      <c r="A41" s="453" t="s">
        <v>287</v>
      </c>
      <c r="B41" s="1125"/>
      <c r="C41" s="459"/>
      <c r="D41" s="459"/>
      <c r="E41" s="4"/>
      <c r="F41" s="4"/>
      <c r="G41" s="4"/>
      <c r="H41" s="460">
        <f>SUM(H42:H44)</f>
        <v>0</v>
      </c>
      <c r="I41" s="13"/>
    </row>
    <row r="42" spans="1:9">
      <c r="A42" s="350">
        <v>1</v>
      </c>
      <c r="B42" s="1126"/>
      <c r="C42" s="350"/>
      <c r="D42" s="350"/>
      <c r="E42" s="351"/>
      <c r="F42" s="351"/>
      <c r="G42" s="351"/>
      <c r="H42" s="102">
        <f>E42*G42</f>
        <v>0</v>
      </c>
      <c r="I42" s="18"/>
    </row>
    <row r="43" spans="1:9">
      <c r="A43" s="244">
        <v>2</v>
      </c>
      <c r="B43" s="1124"/>
      <c r="C43" s="244"/>
      <c r="D43" s="244"/>
      <c r="E43" s="65"/>
      <c r="F43" s="65"/>
      <c r="G43" s="65"/>
      <c r="H43" s="102">
        <f>E43*G43</f>
        <v>0</v>
      </c>
      <c r="I43" s="19"/>
    </row>
    <row r="44" spans="1:9">
      <c r="A44" s="244">
        <v>3</v>
      </c>
      <c r="B44" s="1124"/>
      <c r="C44" s="244"/>
      <c r="D44" s="244"/>
      <c r="E44" s="65"/>
      <c r="F44" s="65"/>
      <c r="G44" s="65"/>
      <c r="H44" s="102">
        <f>E44*G44</f>
        <v>0</v>
      </c>
      <c r="I44" s="19"/>
    </row>
    <row r="45" spans="1:9" ht="21">
      <c r="A45" s="453" t="s">
        <v>288</v>
      </c>
      <c r="B45" s="1127"/>
      <c r="C45" s="458"/>
      <c r="D45" s="458"/>
      <c r="E45" s="455"/>
      <c r="F45" s="455"/>
      <c r="G45" s="455"/>
      <c r="H45" s="456">
        <f>SUM(H46:H48)</f>
        <v>0</v>
      </c>
      <c r="I45" s="13"/>
    </row>
    <row r="46" spans="1:9">
      <c r="A46" s="350">
        <v>1</v>
      </c>
      <c r="B46" s="1128"/>
      <c r="C46" s="457"/>
      <c r="D46" s="457"/>
      <c r="E46" s="452"/>
      <c r="F46" s="452"/>
      <c r="G46" s="452"/>
      <c r="H46" s="102">
        <f>E46*G46</f>
        <v>0</v>
      </c>
      <c r="I46" s="18"/>
    </row>
    <row r="47" spans="1:9">
      <c r="A47" s="244">
        <v>2</v>
      </c>
      <c r="B47" s="151"/>
      <c r="C47" s="148"/>
      <c r="D47" s="148"/>
      <c r="E47" s="361"/>
      <c r="F47" s="361"/>
      <c r="G47" s="361"/>
      <c r="H47" s="102">
        <f>E47*G47</f>
        <v>0</v>
      </c>
      <c r="I47" s="19"/>
    </row>
    <row r="48" spans="1:9">
      <c r="A48" s="244">
        <v>3</v>
      </c>
      <c r="B48" s="151"/>
      <c r="C48" s="148"/>
      <c r="D48" s="148"/>
      <c r="E48" s="361"/>
      <c r="F48" s="361"/>
      <c r="G48" s="361"/>
      <c r="H48" s="102">
        <f>E48*G48</f>
        <v>0</v>
      </c>
      <c r="I48" s="19"/>
    </row>
    <row r="49" spans="1:9" ht="21">
      <c r="A49" s="453" t="s">
        <v>289</v>
      </c>
      <c r="B49" s="1127"/>
      <c r="C49" s="458"/>
      <c r="D49" s="458"/>
      <c r="E49" s="455"/>
      <c r="F49" s="455"/>
      <c r="G49" s="455"/>
      <c r="H49" s="456">
        <f>SUM(H50:H52)</f>
        <v>0</v>
      </c>
      <c r="I49" s="13"/>
    </row>
    <row r="50" spans="1:9">
      <c r="A50" s="350">
        <v>1</v>
      </c>
      <c r="B50" s="1128"/>
      <c r="C50" s="457"/>
      <c r="D50" s="457"/>
      <c r="E50" s="452"/>
      <c r="F50" s="452"/>
      <c r="G50" s="452"/>
      <c r="H50" s="102">
        <f>E50*G50</f>
        <v>0</v>
      </c>
      <c r="I50" s="18"/>
    </row>
    <row r="51" spans="1:9">
      <c r="A51" s="244">
        <v>2</v>
      </c>
      <c r="B51" s="151"/>
      <c r="C51" s="148"/>
      <c r="D51" s="148"/>
      <c r="E51" s="361"/>
      <c r="F51" s="361"/>
      <c r="G51" s="361"/>
      <c r="H51" s="102">
        <f>E51*G51</f>
        <v>0</v>
      </c>
      <c r="I51" s="19"/>
    </row>
    <row r="52" spans="1:9">
      <c r="A52" s="244">
        <v>3</v>
      </c>
      <c r="B52" s="151"/>
      <c r="C52" s="148"/>
      <c r="D52" s="148"/>
      <c r="E52" s="361"/>
      <c r="F52" s="361"/>
      <c r="G52" s="361"/>
      <c r="H52" s="102">
        <f>E52*G52</f>
        <v>0</v>
      </c>
      <c r="I52" s="19"/>
    </row>
    <row r="53" spans="1:9" ht="21">
      <c r="A53" s="1726" t="s">
        <v>22</v>
      </c>
      <c r="B53" s="1792" t="s">
        <v>191</v>
      </c>
      <c r="C53" s="1298" t="s">
        <v>513</v>
      </c>
      <c r="D53" s="1298" t="s">
        <v>725</v>
      </c>
      <c r="E53" s="1663" t="s">
        <v>747</v>
      </c>
      <c r="F53" s="1664"/>
      <c r="G53" s="1664"/>
      <c r="H53" s="1665"/>
      <c r="I53" s="1726" t="s">
        <v>10</v>
      </c>
    </row>
    <row r="54" spans="1:9" ht="37.5">
      <c r="A54" s="1727"/>
      <c r="B54" s="1793"/>
      <c r="C54" s="878" t="s">
        <v>375</v>
      </c>
      <c r="D54" s="969" t="s">
        <v>344</v>
      </c>
      <c r="E54" s="679" t="s">
        <v>63</v>
      </c>
      <c r="F54" s="679" t="s">
        <v>49</v>
      </c>
      <c r="G54" s="679" t="s">
        <v>75</v>
      </c>
      <c r="H54" s="679" t="s">
        <v>73</v>
      </c>
      <c r="I54" s="1727"/>
    </row>
    <row r="55" spans="1:9">
      <c r="A55" s="14" t="s">
        <v>290</v>
      </c>
      <c r="B55" s="534"/>
      <c r="C55" s="13"/>
      <c r="D55" s="13"/>
      <c r="E55" s="4"/>
      <c r="F55" s="4"/>
      <c r="G55" s="4"/>
      <c r="H55" s="353">
        <f>SUM(H56:H58)</f>
        <v>0</v>
      </c>
      <c r="I55" s="13"/>
    </row>
    <row r="56" spans="1:9">
      <c r="A56" s="350">
        <v>1</v>
      </c>
      <c r="B56" s="1126" t="s">
        <v>196</v>
      </c>
      <c r="C56" s="350"/>
      <c r="D56" s="350"/>
      <c r="E56" s="351">
        <v>0</v>
      </c>
      <c r="F56" s="351" t="s">
        <v>192</v>
      </c>
      <c r="G56" s="351">
        <v>250</v>
      </c>
      <c r="H56" s="352">
        <f>E56*G56</f>
        <v>0</v>
      </c>
      <c r="I56" s="18"/>
    </row>
    <row r="57" spans="1:9">
      <c r="A57" s="244">
        <v>2</v>
      </c>
      <c r="B57" s="1124" t="s">
        <v>197</v>
      </c>
      <c r="C57" s="244"/>
      <c r="D57" s="244"/>
      <c r="E57" s="65">
        <v>0</v>
      </c>
      <c r="F57" s="65" t="s">
        <v>192</v>
      </c>
      <c r="G57" s="65">
        <v>1250</v>
      </c>
      <c r="H57" s="102">
        <f>E57*G57</f>
        <v>0</v>
      </c>
      <c r="I57" s="19"/>
    </row>
    <row r="58" spans="1:9">
      <c r="A58" s="244">
        <v>3</v>
      </c>
      <c r="B58" s="1124" t="s">
        <v>198</v>
      </c>
      <c r="C58" s="244"/>
      <c r="D58" s="244"/>
      <c r="E58" s="65">
        <v>0</v>
      </c>
      <c r="F58" s="65" t="s">
        <v>192</v>
      </c>
      <c r="G58" s="65">
        <v>350</v>
      </c>
      <c r="H58" s="102">
        <f>E58*G58</f>
        <v>0</v>
      </c>
      <c r="I58" s="19"/>
    </row>
    <row r="59" spans="1:9" ht="21">
      <c r="A59" s="453" t="s">
        <v>291</v>
      </c>
      <c r="B59" s="1127"/>
      <c r="C59" s="458"/>
      <c r="D59" s="458"/>
      <c r="E59" s="455"/>
      <c r="F59" s="455"/>
      <c r="G59" s="455"/>
      <c r="H59" s="456">
        <f>SUM(H60:H62)</f>
        <v>0</v>
      </c>
      <c r="I59" s="13"/>
    </row>
    <row r="60" spans="1:9">
      <c r="A60" s="350">
        <v>1</v>
      </c>
      <c r="B60" s="1128"/>
      <c r="C60" s="457"/>
      <c r="D60" s="457"/>
      <c r="E60" s="452"/>
      <c r="F60" s="452"/>
      <c r="G60" s="452"/>
      <c r="H60" s="102">
        <f>E60*G60</f>
        <v>0</v>
      </c>
      <c r="I60" s="18"/>
    </row>
    <row r="61" spans="1:9">
      <c r="A61" s="244">
        <v>2</v>
      </c>
      <c r="B61" s="151"/>
      <c r="C61" s="148"/>
      <c r="D61" s="148"/>
      <c r="E61" s="361"/>
      <c r="F61" s="361"/>
      <c r="G61" s="361"/>
      <c r="H61" s="102">
        <f>E61*G61</f>
        <v>0</v>
      </c>
      <c r="I61" s="19"/>
    </row>
    <row r="62" spans="1:9">
      <c r="A62" s="349">
        <v>3</v>
      </c>
      <c r="B62" s="1129"/>
      <c r="C62" s="448"/>
      <c r="D62" s="448"/>
      <c r="E62" s="441"/>
      <c r="F62" s="441"/>
      <c r="G62" s="441"/>
      <c r="H62" s="102">
        <f>E62*G62</f>
        <v>0</v>
      </c>
      <c r="I62" s="131"/>
    </row>
    <row r="63" spans="1:9" ht="21">
      <c r="A63" s="453" t="s">
        <v>292</v>
      </c>
      <c r="B63" s="1127"/>
      <c r="C63" s="458"/>
      <c r="D63" s="458"/>
      <c r="E63" s="455"/>
      <c r="F63" s="455"/>
      <c r="G63" s="455"/>
      <c r="H63" s="456">
        <f>SUM(H64:H66)</f>
        <v>0</v>
      </c>
      <c r="I63" s="13"/>
    </row>
    <row r="64" spans="1:9">
      <c r="A64" s="350">
        <v>1</v>
      </c>
      <c r="B64" s="1128"/>
      <c r="C64" s="457"/>
      <c r="D64" s="457"/>
      <c r="E64" s="452"/>
      <c r="F64" s="452"/>
      <c r="G64" s="452"/>
      <c r="H64" s="102">
        <f>E64*G64</f>
        <v>0</v>
      </c>
      <c r="I64" s="18"/>
    </row>
    <row r="65" spans="1:9">
      <c r="A65" s="244">
        <v>2</v>
      </c>
      <c r="B65" s="151"/>
      <c r="C65" s="148"/>
      <c r="D65" s="148"/>
      <c r="E65" s="361"/>
      <c r="F65" s="361"/>
      <c r="G65" s="361"/>
      <c r="H65" s="102">
        <f>E65*G65</f>
        <v>0</v>
      </c>
      <c r="I65" s="19"/>
    </row>
    <row r="66" spans="1:9">
      <c r="A66" s="349">
        <v>3</v>
      </c>
      <c r="B66" s="1129"/>
      <c r="C66" s="448"/>
      <c r="D66" s="448"/>
      <c r="E66" s="441"/>
      <c r="F66" s="441"/>
      <c r="G66" s="441"/>
      <c r="H66" s="102">
        <f>E66*G66</f>
        <v>0</v>
      </c>
      <c r="I66" s="131"/>
    </row>
    <row r="67" spans="1:9" ht="21">
      <c r="A67" s="453" t="s">
        <v>293</v>
      </c>
      <c r="B67" s="831"/>
      <c r="C67" s="454"/>
      <c r="D67" s="454"/>
      <c r="E67" s="455"/>
      <c r="F67" s="455"/>
      <c r="G67" s="455"/>
      <c r="H67" s="456">
        <f>SUM(H68:H70)</f>
        <v>0</v>
      </c>
      <c r="I67" s="13"/>
    </row>
    <row r="68" spans="1:9">
      <c r="A68" s="350">
        <v>1</v>
      </c>
      <c r="B68" s="1131"/>
      <c r="C68" s="451"/>
      <c r="D68" s="451"/>
      <c r="E68" s="452"/>
      <c r="F68" s="452"/>
      <c r="G68" s="452"/>
      <c r="H68" s="102">
        <f>E68*G68</f>
        <v>0</v>
      </c>
      <c r="I68" s="18"/>
    </row>
    <row r="69" spans="1:9">
      <c r="A69" s="244">
        <v>2</v>
      </c>
      <c r="B69" s="1132"/>
      <c r="C69" s="450"/>
      <c r="D69" s="450"/>
      <c r="E69" s="361"/>
      <c r="F69" s="361"/>
      <c r="G69" s="361"/>
      <c r="H69" s="102">
        <f>E69*G69</f>
        <v>0</v>
      </c>
      <c r="I69" s="19"/>
    </row>
    <row r="70" spans="1:9">
      <c r="A70" s="244">
        <v>3</v>
      </c>
      <c r="B70" s="1130"/>
      <c r="C70" s="360"/>
      <c r="D70" s="360"/>
      <c r="E70" s="361"/>
      <c r="F70" s="361"/>
      <c r="G70" s="361"/>
      <c r="H70" s="102">
        <f>E70*G70</f>
        <v>0</v>
      </c>
      <c r="I70" s="19"/>
    </row>
    <row r="71" spans="1:9" ht="21">
      <c r="A71" s="453" t="s">
        <v>294</v>
      </c>
      <c r="B71" s="831"/>
      <c r="C71" s="454"/>
      <c r="D71" s="454"/>
      <c r="E71" s="455"/>
      <c r="F71" s="455"/>
      <c r="G71" s="455"/>
      <c r="H71" s="456">
        <f>SUM(H72:H74)</f>
        <v>0</v>
      </c>
      <c r="I71" s="13"/>
    </row>
    <row r="72" spans="1:9">
      <c r="A72" s="180">
        <v>1</v>
      </c>
      <c r="B72" s="1304"/>
      <c r="C72" s="1305"/>
      <c r="D72" s="1305"/>
      <c r="E72" s="1306"/>
      <c r="F72" s="1306"/>
      <c r="G72" s="1306"/>
      <c r="H72" s="358">
        <f>E72*G72</f>
        <v>0</v>
      </c>
      <c r="I72" s="100"/>
    </row>
    <row r="73" spans="1:9">
      <c r="A73" s="244">
        <v>2</v>
      </c>
      <c r="B73" s="1132"/>
      <c r="C73" s="450"/>
      <c r="D73" s="450"/>
      <c r="E73" s="361"/>
      <c r="F73" s="361"/>
      <c r="G73" s="361"/>
      <c r="H73" s="102">
        <f>E73*G73</f>
        <v>0</v>
      </c>
      <c r="I73" s="19"/>
    </row>
    <row r="74" spans="1:9">
      <c r="A74" s="1307">
        <v>3</v>
      </c>
      <c r="B74" s="1308"/>
      <c r="C74" s="1309"/>
      <c r="D74" s="1309"/>
      <c r="E74" s="1310"/>
      <c r="F74" s="1310"/>
      <c r="G74" s="1310"/>
      <c r="H74" s="461">
        <f>E74*G74</f>
        <v>0</v>
      </c>
      <c r="I74" s="294"/>
    </row>
  </sheetData>
  <mergeCells count="14">
    <mergeCell ref="A2:I2"/>
    <mergeCell ref="A33:I33"/>
    <mergeCell ref="I4:I5"/>
    <mergeCell ref="I34:I35"/>
    <mergeCell ref="E4:H4"/>
    <mergeCell ref="B4:B5"/>
    <mergeCell ref="A4:A5"/>
    <mergeCell ref="A34:A35"/>
    <mergeCell ref="B34:B35"/>
    <mergeCell ref="E34:H34"/>
    <mergeCell ref="A53:A54"/>
    <mergeCell ref="B53:B54"/>
    <mergeCell ref="E53:H53"/>
    <mergeCell ref="I53:I54"/>
  </mergeCells>
  <phoneticPr fontId="2" type="noConversion"/>
  <printOptions horizontalCentered="1"/>
  <pageMargins left="0.55118110236220474" right="0.15748031496062992" top="0.23622047244094491" bottom="0.15748031496062992" header="0.15748031496062992" footer="0.1574803149606299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6600CC"/>
  </sheetPr>
  <dimension ref="A1:M86"/>
  <sheetViews>
    <sheetView zoomScale="48" zoomScaleNormal="48" workbookViewId="0">
      <selection activeCell="M20" sqref="M20"/>
    </sheetView>
  </sheetViews>
  <sheetFormatPr defaultRowHeight="12.75"/>
  <sheetData>
    <row r="1" spans="1:13" ht="14.25" customHeight="1">
      <c r="B1" s="107"/>
      <c r="C1" s="104"/>
      <c r="D1" s="58"/>
      <c r="E1" s="58"/>
      <c r="F1" s="58"/>
      <c r="G1" s="58"/>
      <c r="H1" s="106"/>
    </row>
    <row r="2" spans="1:13" ht="28.5" customHeight="1">
      <c r="C2" s="104"/>
      <c r="D2" s="58"/>
      <c r="E2" s="58"/>
      <c r="F2" s="58"/>
      <c r="G2" s="58"/>
      <c r="H2" s="105"/>
    </row>
    <row r="3" spans="1:13" ht="28.5" customHeight="1"/>
    <row r="4" spans="1:13" ht="28.5" customHeight="1"/>
    <row r="5" spans="1:13" ht="28.5" customHeight="1"/>
    <row r="6" spans="1:13" ht="28.5" customHeight="1"/>
    <row r="7" spans="1:13" ht="36" customHeight="1">
      <c r="A7" s="1615" t="s">
        <v>76</v>
      </c>
      <c r="B7" s="1615"/>
      <c r="C7" s="1615"/>
      <c r="D7" s="1615"/>
      <c r="E7" s="1615"/>
      <c r="F7" s="1615"/>
      <c r="G7" s="1615"/>
      <c r="H7" s="1615"/>
      <c r="I7" s="1615"/>
      <c r="J7" s="1615"/>
      <c r="K7" s="1615"/>
      <c r="L7" s="1615"/>
      <c r="M7" s="1615"/>
    </row>
    <row r="8" spans="1:13" ht="36" customHeight="1">
      <c r="A8" s="1616" t="s">
        <v>705</v>
      </c>
      <c r="B8" s="1616"/>
      <c r="C8" s="1616"/>
      <c r="D8" s="1616"/>
      <c r="E8" s="1616"/>
      <c r="F8" s="1616"/>
      <c r="G8" s="1616"/>
      <c r="H8" s="1616"/>
      <c r="I8" s="1616"/>
      <c r="J8" s="1616"/>
      <c r="K8" s="1616"/>
      <c r="L8" s="1616"/>
      <c r="M8" s="1616"/>
    </row>
    <row r="9" spans="1:13" ht="36" customHeight="1">
      <c r="A9" s="1617"/>
      <c r="B9" s="1617"/>
      <c r="C9" s="1617"/>
      <c r="D9" s="1617"/>
      <c r="E9" s="1617"/>
      <c r="F9" s="1617"/>
      <c r="G9" s="1617"/>
      <c r="H9" s="1617"/>
      <c r="I9" s="1617"/>
      <c r="J9" s="1617"/>
      <c r="K9" s="1617"/>
      <c r="L9" s="1617"/>
      <c r="M9" s="1617"/>
    </row>
    <row r="10" spans="1:13" ht="28.5" customHeight="1"/>
    <row r="11" spans="1:13" ht="28.5" customHeight="1"/>
    <row r="12" spans="1:13" ht="28.5" customHeight="1"/>
    <row r="13" spans="1:13" ht="28.5" customHeight="1"/>
    <row r="14" spans="1:13" ht="28.5" customHeight="1"/>
    <row r="15" spans="1:13" ht="28.5" customHeight="1"/>
    <row r="16" spans="1:13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</sheetData>
  <mergeCells count="3">
    <mergeCell ref="A7:M7"/>
    <mergeCell ref="A8:M8"/>
    <mergeCell ref="A9:M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</sheetPr>
  <dimension ref="A1:L21"/>
  <sheetViews>
    <sheetView topLeftCell="A4" workbookViewId="0">
      <selection activeCell="K7" sqref="K7"/>
    </sheetView>
  </sheetViews>
  <sheetFormatPr defaultRowHeight="21"/>
  <cols>
    <col min="1" max="1" width="6.140625" style="116" customWidth="1"/>
    <col min="2" max="2" width="3.140625" style="2" customWidth="1"/>
    <col min="3" max="3" width="9.140625" style="2"/>
    <col min="4" max="4" width="10.28515625" style="2" customWidth="1"/>
    <col min="5" max="5" width="6.85546875" style="2" customWidth="1"/>
    <col min="6" max="6" width="7.28515625" style="2" customWidth="1"/>
    <col min="7" max="9" width="11.85546875" style="2" customWidth="1"/>
    <col min="10" max="10" width="13.7109375" style="2" customWidth="1"/>
    <col min="11" max="11" width="16.5703125" style="2" customWidth="1"/>
    <col min="12" max="12" width="27" customWidth="1"/>
  </cols>
  <sheetData>
    <row r="1" spans="1:12">
      <c r="L1" s="118" t="s">
        <v>804</v>
      </c>
    </row>
    <row r="3" spans="1:12" s="11" customFormat="1">
      <c r="A3" s="1618" t="s">
        <v>749</v>
      </c>
      <c r="B3" s="1618"/>
      <c r="C3" s="1618"/>
      <c r="D3" s="1618"/>
      <c r="E3" s="1618"/>
      <c r="F3" s="1618"/>
      <c r="G3" s="1618"/>
      <c r="H3" s="1618"/>
      <c r="I3" s="1618"/>
      <c r="J3" s="1618"/>
      <c r="K3" s="1618"/>
      <c r="L3" s="1618"/>
    </row>
    <row r="4" spans="1:12" ht="23.25">
      <c r="A4" s="475" t="str">
        <f>สรุปคำขอ!A3</f>
        <v>หน่วยงาน ...............................................................................</v>
      </c>
      <c r="J4" s="470"/>
    </row>
    <row r="5" spans="1:12" ht="27.75" customHeight="1">
      <c r="A5" s="1653" t="s">
        <v>22</v>
      </c>
      <c r="B5" s="1707" t="s">
        <v>47</v>
      </c>
      <c r="C5" s="1747"/>
      <c r="D5" s="1747"/>
      <c r="E5" s="1747"/>
      <c r="F5" s="1708"/>
      <c r="G5" s="1298" t="s">
        <v>513</v>
      </c>
      <c r="H5" s="1298" t="s">
        <v>725</v>
      </c>
      <c r="I5" s="1825" t="s">
        <v>750</v>
      </c>
      <c r="J5" s="1826"/>
      <c r="K5" s="1827"/>
      <c r="L5" s="1718" t="s">
        <v>10</v>
      </c>
    </row>
    <row r="6" spans="1:12" ht="27.75" customHeight="1">
      <c r="A6" s="1660"/>
      <c r="B6" s="1711"/>
      <c r="C6" s="1748"/>
      <c r="D6" s="1748"/>
      <c r="E6" s="1748"/>
      <c r="F6" s="1712"/>
      <c r="G6" s="878" t="s">
        <v>375</v>
      </c>
      <c r="H6" s="969" t="s">
        <v>344</v>
      </c>
      <c r="I6" s="661" t="s">
        <v>101</v>
      </c>
      <c r="J6" s="661" t="s">
        <v>313</v>
      </c>
      <c r="K6" s="661" t="s">
        <v>498</v>
      </c>
      <c r="L6" s="1719"/>
    </row>
    <row r="7" spans="1:12" ht="21.75" thickBot="1">
      <c r="A7" s="519"/>
      <c r="B7" s="1828" t="s">
        <v>44</v>
      </c>
      <c r="C7" s="1829"/>
      <c r="D7" s="1829"/>
      <c r="E7" s="1829"/>
      <c r="F7" s="1830"/>
      <c r="G7" s="520"/>
      <c r="H7" s="520"/>
      <c r="I7" s="520"/>
      <c r="J7" s="521"/>
      <c r="K7" s="1133">
        <f>SUM(K8:K17)</f>
        <v>0</v>
      </c>
      <c r="L7" s="521"/>
    </row>
    <row r="8" spans="1:12" ht="21.75" thickTop="1">
      <c r="A8" s="1413">
        <v>1</v>
      </c>
      <c r="B8" s="815" t="s">
        <v>847</v>
      </c>
      <c r="C8" s="1432"/>
      <c r="D8" s="1415"/>
      <c r="E8" s="1415"/>
      <c r="F8" s="1416"/>
      <c r="G8" s="1414"/>
      <c r="H8" s="1414"/>
      <c r="I8" s="1414"/>
      <c r="J8" s="1417"/>
      <c r="K8" s="1418">
        <f>SUM(K9:K10)</f>
        <v>0</v>
      </c>
      <c r="L8" s="1417"/>
    </row>
    <row r="9" spans="1:12">
      <c r="A9" s="119"/>
      <c r="B9" s="820"/>
      <c r="C9" s="1419"/>
      <c r="D9" s="1420"/>
      <c r="E9" s="1420"/>
      <c r="F9" s="1421"/>
      <c r="G9" s="1422">
        <v>0</v>
      </c>
      <c r="H9" s="1422"/>
      <c r="I9" s="1422">
        <v>0</v>
      </c>
      <c r="J9" s="1405"/>
      <c r="K9" s="1423">
        <f>G9*J9*9</f>
        <v>0</v>
      </c>
      <c r="L9" s="1424"/>
    </row>
    <row r="10" spans="1:12">
      <c r="A10" s="1425">
        <v>2</v>
      </c>
      <c r="B10" s="820" t="s">
        <v>844</v>
      </c>
      <c r="C10" s="126"/>
      <c r="D10" s="1427"/>
      <c r="E10" s="1427"/>
      <c r="F10" s="1428"/>
      <c r="G10" s="1426"/>
      <c r="H10" s="1426"/>
      <c r="I10" s="1426"/>
      <c r="J10" s="1429"/>
      <c r="K10" s="1430">
        <f>SUM(K11:K11)</f>
        <v>0</v>
      </c>
      <c r="L10" s="1429"/>
    </row>
    <row r="11" spans="1:12">
      <c r="A11" s="119"/>
      <c r="B11" s="820"/>
      <c r="C11" s="1419"/>
      <c r="D11" s="1420"/>
      <c r="E11" s="1420"/>
      <c r="F11" s="1421"/>
      <c r="G11" s="1422"/>
      <c r="H11" s="1422"/>
      <c r="I11" s="1422"/>
      <c r="J11" s="1405"/>
      <c r="K11" s="1423"/>
      <c r="L11" s="1424"/>
    </row>
    <row r="12" spans="1:12">
      <c r="A12" s="1425">
        <v>3</v>
      </c>
      <c r="B12" s="820" t="s">
        <v>845</v>
      </c>
      <c r="C12" s="126"/>
      <c r="D12" s="1427"/>
      <c r="E12" s="1427"/>
      <c r="F12" s="1428"/>
      <c r="G12" s="1426"/>
      <c r="H12" s="1426"/>
      <c r="I12" s="1426"/>
      <c r="J12" s="1429"/>
      <c r="K12" s="1430">
        <f>SUM(K13:K13)</f>
        <v>0</v>
      </c>
      <c r="L12" s="1429"/>
    </row>
    <row r="13" spans="1:12">
      <c r="A13" s="119"/>
      <c r="B13" s="820"/>
      <c r="C13" s="1419"/>
      <c r="D13" s="1420"/>
      <c r="E13" s="1420"/>
      <c r="F13" s="1421"/>
      <c r="G13" s="1422"/>
      <c r="H13" s="1422"/>
      <c r="I13" s="1422"/>
      <c r="J13" s="1405"/>
      <c r="K13" s="1423"/>
      <c r="L13" s="1424"/>
    </row>
    <row r="14" spans="1:12">
      <c r="A14" s="1425">
        <v>4</v>
      </c>
      <c r="B14" s="820" t="s">
        <v>846</v>
      </c>
      <c r="C14" s="126"/>
      <c r="D14" s="1427"/>
      <c r="E14" s="1427"/>
      <c r="F14" s="1428"/>
      <c r="G14" s="1426"/>
      <c r="H14" s="1426"/>
      <c r="I14" s="1426"/>
      <c r="J14" s="1429"/>
      <c r="K14" s="1430">
        <f>SUM(K15:K15)</f>
        <v>0</v>
      </c>
      <c r="L14" s="1429"/>
    </row>
    <row r="15" spans="1:12">
      <c r="A15" s="119"/>
      <c r="B15" s="820"/>
      <c r="C15" s="1419"/>
      <c r="D15" s="1420"/>
      <c r="E15" s="1420"/>
      <c r="F15" s="1421"/>
      <c r="G15" s="1422"/>
      <c r="H15" s="1422"/>
      <c r="I15" s="1422"/>
      <c r="J15" s="1405"/>
      <c r="K15" s="1423"/>
      <c r="L15" s="1424"/>
    </row>
    <row r="16" spans="1:12">
      <c r="A16" s="1425">
        <v>5</v>
      </c>
      <c r="B16" s="820" t="s">
        <v>326</v>
      </c>
      <c r="C16" s="126"/>
      <c r="D16" s="1427"/>
      <c r="E16" s="1427"/>
      <c r="F16" s="1428"/>
      <c r="G16" s="1426"/>
      <c r="H16" s="1426"/>
      <c r="I16" s="1426"/>
      <c r="J16" s="1429"/>
      <c r="K16" s="1430"/>
      <c r="L16" s="1429"/>
    </row>
    <row r="17" spans="1:12">
      <c r="A17" s="1431"/>
      <c r="B17" s="1326"/>
      <c r="C17" s="211"/>
      <c r="D17" s="211"/>
      <c r="E17" s="211"/>
      <c r="F17" s="212"/>
      <c r="G17" s="1326"/>
      <c r="H17" s="1326"/>
      <c r="I17" s="1326"/>
      <c r="J17" s="129"/>
      <c r="K17" s="129"/>
      <c r="L17" s="129"/>
    </row>
    <row r="18" spans="1:12">
      <c r="L18" s="2"/>
    </row>
    <row r="19" spans="1:12">
      <c r="A19"/>
      <c r="B19"/>
      <c r="C19"/>
      <c r="D19"/>
      <c r="E19"/>
      <c r="F19"/>
      <c r="L19" s="2"/>
    </row>
    <row r="20" spans="1:12">
      <c r="L20" s="2"/>
    </row>
    <row r="21" spans="1:12">
      <c r="A21" s="438"/>
      <c r="L21" s="2"/>
    </row>
  </sheetData>
  <mergeCells count="6">
    <mergeCell ref="B5:F6"/>
    <mergeCell ref="I5:K5"/>
    <mergeCell ref="A3:L3"/>
    <mergeCell ref="L5:L6"/>
    <mergeCell ref="B7:F7"/>
    <mergeCell ref="A5:A6"/>
  </mergeCells>
  <pageMargins left="0.45" right="0.21" top="0.74803149606299213" bottom="0.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</sheetPr>
  <dimension ref="A1:H27"/>
  <sheetViews>
    <sheetView topLeftCell="A7" workbookViewId="0">
      <selection activeCell="G9" sqref="G9"/>
    </sheetView>
  </sheetViews>
  <sheetFormatPr defaultRowHeight="21"/>
  <cols>
    <col min="1" max="1" width="19.140625" style="426" customWidth="1"/>
    <col min="2" max="2" width="63.85546875" style="426" customWidth="1"/>
    <col min="3" max="3" width="12.5703125" style="426" customWidth="1"/>
    <col min="4" max="4" width="9.140625" style="426"/>
    <col min="5" max="6" width="11.85546875" style="426" customWidth="1"/>
    <col min="7" max="7" width="15.140625" style="426" customWidth="1"/>
    <col min="8" max="8" width="20.85546875" style="426" customWidth="1"/>
    <col min="9" max="16384" width="9.140625" style="426"/>
  </cols>
  <sheetData>
    <row r="1" spans="1:8">
      <c r="H1" s="1365" t="s">
        <v>915</v>
      </c>
    </row>
    <row r="2" spans="1:8">
      <c r="A2" s="1697" t="s">
        <v>902</v>
      </c>
      <c r="B2" s="1697"/>
      <c r="C2" s="1697"/>
      <c r="D2" s="1697"/>
      <c r="E2" s="1697"/>
      <c r="F2" s="1697"/>
      <c r="G2" s="1697"/>
      <c r="H2" s="1697"/>
    </row>
    <row r="3" spans="1:8">
      <c r="A3" s="1697" t="s">
        <v>903</v>
      </c>
      <c r="B3" s="1697"/>
      <c r="C3" s="1697"/>
      <c r="D3" s="1697"/>
      <c r="E3" s="1697"/>
      <c r="F3" s="1697"/>
      <c r="G3" s="1697"/>
      <c r="H3" s="1697"/>
    </row>
    <row r="4" spans="1:8">
      <c r="A4" s="1697" t="s">
        <v>904</v>
      </c>
      <c r="B4" s="1697"/>
      <c r="C4" s="1697"/>
      <c r="D4" s="1697"/>
      <c r="E4" s="1697"/>
      <c r="F4" s="1697"/>
      <c r="G4" s="1697"/>
      <c r="H4" s="1697"/>
    </row>
    <row r="5" spans="1:8">
      <c r="H5" s="1366" t="s">
        <v>55</v>
      </c>
    </row>
    <row r="6" spans="1:8">
      <c r="A6" s="1831" t="s">
        <v>113</v>
      </c>
      <c r="B6" s="1831" t="s">
        <v>897</v>
      </c>
      <c r="C6" s="1831" t="s">
        <v>898</v>
      </c>
      <c r="D6" s="1831" t="s">
        <v>24</v>
      </c>
      <c r="E6" s="1832" t="s">
        <v>899</v>
      </c>
      <c r="F6" s="1832"/>
      <c r="G6" s="1831" t="s">
        <v>91</v>
      </c>
      <c r="H6" s="1831" t="s">
        <v>17</v>
      </c>
    </row>
    <row r="7" spans="1:8">
      <c r="A7" s="1831"/>
      <c r="B7" s="1831"/>
      <c r="C7" s="1831"/>
      <c r="D7" s="1831"/>
      <c r="E7" s="1564" t="s">
        <v>900</v>
      </c>
      <c r="F7" s="1564" t="s">
        <v>901</v>
      </c>
      <c r="G7" s="1831"/>
      <c r="H7" s="1831"/>
    </row>
    <row r="8" spans="1:8" ht="21.75" thickBot="1">
      <c r="A8" s="2073"/>
      <c r="B8" s="2075" t="s">
        <v>44</v>
      </c>
      <c r="C8" s="1551"/>
      <c r="D8" s="1551"/>
      <c r="E8" s="1551"/>
      <c r="F8" s="1551"/>
      <c r="G8" s="1551">
        <f>G9+G19</f>
        <v>0</v>
      </c>
      <c r="H8" s="1551"/>
    </row>
    <row r="9" spans="1:8" ht="21.75" thickTop="1">
      <c r="A9" s="2074"/>
      <c r="B9" s="2094" t="s">
        <v>940</v>
      </c>
      <c r="C9" s="1603"/>
      <c r="D9" s="1603"/>
      <c r="E9" s="1603"/>
      <c r="F9" s="1603"/>
      <c r="G9" s="1603">
        <f>SUM(G10:G16)</f>
        <v>0</v>
      </c>
      <c r="H9" s="1603"/>
    </row>
    <row r="10" spans="1:8">
      <c r="A10" s="931"/>
      <c r="B10" s="931"/>
      <c r="C10" s="931"/>
      <c r="D10" s="931"/>
      <c r="E10" s="931"/>
      <c r="F10" s="931"/>
      <c r="G10" s="931"/>
      <c r="H10" s="931"/>
    </row>
    <row r="11" spans="1:8">
      <c r="A11" s="414"/>
      <c r="B11" s="414"/>
      <c r="C11" s="414"/>
      <c r="D11" s="414"/>
      <c r="E11" s="414"/>
      <c r="F11" s="414"/>
      <c r="G11" s="414"/>
      <c r="H11" s="414"/>
    </row>
    <row r="12" spans="1:8">
      <c r="A12" s="414"/>
      <c r="B12" s="414"/>
      <c r="C12" s="414"/>
      <c r="D12" s="414"/>
      <c r="E12" s="414"/>
      <c r="F12" s="414"/>
      <c r="G12" s="414"/>
      <c r="H12" s="414"/>
    </row>
    <row r="13" spans="1:8">
      <c r="A13" s="414"/>
      <c r="B13" s="414"/>
      <c r="C13" s="414"/>
      <c r="D13" s="414"/>
      <c r="E13" s="414"/>
      <c r="F13" s="414"/>
      <c r="G13" s="414"/>
      <c r="H13" s="414"/>
    </row>
    <row r="14" spans="1:8">
      <c r="A14" s="414"/>
      <c r="B14" s="414"/>
      <c r="C14" s="414"/>
      <c r="D14" s="414"/>
      <c r="E14" s="414"/>
      <c r="F14" s="414"/>
      <c r="G14" s="414"/>
      <c r="H14" s="414"/>
    </row>
    <row r="15" spans="1:8">
      <c r="A15" s="414"/>
      <c r="B15" s="414"/>
      <c r="C15" s="414"/>
      <c r="D15" s="414"/>
      <c r="E15" s="414"/>
      <c r="F15" s="414"/>
      <c r="G15" s="414"/>
      <c r="H15" s="414"/>
    </row>
    <row r="16" spans="1:8">
      <c r="A16" s="422"/>
      <c r="B16" s="422"/>
      <c r="C16" s="422"/>
      <c r="D16" s="422"/>
      <c r="E16" s="422"/>
      <c r="F16" s="422"/>
      <c r="G16" s="422"/>
      <c r="H16" s="422"/>
    </row>
    <row r="17" spans="1:8">
      <c r="A17" s="1831" t="s">
        <v>801</v>
      </c>
      <c r="B17" s="1831" t="s">
        <v>897</v>
      </c>
      <c r="C17" s="1831" t="s">
        <v>898</v>
      </c>
      <c r="D17" s="1831" t="s">
        <v>24</v>
      </c>
      <c r="E17" s="1832" t="s">
        <v>899</v>
      </c>
      <c r="F17" s="1832"/>
      <c r="G17" s="1831" t="s">
        <v>81</v>
      </c>
      <c r="H17" s="1831" t="s">
        <v>17</v>
      </c>
    </row>
    <row r="18" spans="1:8">
      <c r="A18" s="1831"/>
      <c r="B18" s="1831"/>
      <c r="C18" s="1831"/>
      <c r="D18" s="1831"/>
      <c r="E18" s="2076" t="s">
        <v>900</v>
      </c>
      <c r="F18" s="1612" t="s">
        <v>901</v>
      </c>
      <c r="G18" s="1831"/>
      <c r="H18" s="1831"/>
    </row>
    <row r="19" spans="1:8">
      <c r="A19" s="2077"/>
      <c r="B19" s="2095" t="s">
        <v>941</v>
      </c>
      <c r="C19" s="1604"/>
      <c r="D19" s="1604"/>
      <c r="E19" s="2092"/>
      <c r="F19" s="2093"/>
      <c r="G19" s="1605">
        <f>SUM(G25:G26)</f>
        <v>0</v>
      </c>
      <c r="H19" s="1604"/>
    </row>
    <row r="20" spans="1:8">
      <c r="A20" s="2087"/>
      <c r="B20" s="2088"/>
      <c r="C20" s="2089"/>
      <c r="D20" s="2089"/>
      <c r="E20" s="2090"/>
      <c r="F20" s="2091"/>
      <c r="G20" s="2088"/>
      <c r="H20" s="2089"/>
    </row>
    <row r="21" spans="1:8">
      <c r="A21" s="2078"/>
      <c r="B21" s="2079"/>
      <c r="C21" s="2080"/>
      <c r="D21" s="2080"/>
      <c r="E21" s="2081"/>
      <c r="F21" s="2082"/>
      <c r="G21" s="2079"/>
      <c r="H21" s="2080"/>
    </row>
    <row r="22" spans="1:8">
      <c r="A22" s="2078"/>
      <c r="B22" s="2079"/>
      <c r="C22" s="2080"/>
      <c r="D22" s="2080"/>
      <c r="E22" s="2081"/>
      <c r="F22" s="2082"/>
      <c r="G22" s="2079"/>
      <c r="H22" s="2080"/>
    </row>
    <row r="23" spans="1:8">
      <c r="A23" s="2078"/>
      <c r="B23" s="2079"/>
      <c r="C23" s="2080"/>
      <c r="D23" s="2080"/>
      <c r="E23" s="2081"/>
      <c r="F23" s="2082"/>
      <c r="G23" s="2079"/>
      <c r="H23" s="2080"/>
    </row>
    <row r="24" spans="1:8">
      <c r="A24" s="2078"/>
      <c r="B24" s="2079"/>
      <c r="C24" s="2080"/>
      <c r="D24" s="2080"/>
      <c r="E24" s="2081"/>
      <c r="F24" s="2082"/>
      <c r="G24" s="2079"/>
      <c r="H24" s="2080"/>
    </row>
    <row r="25" spans="1:8">
      <c r="A25" s="414"/>
      <c r="B25" s="414"/>
      <c r="C25" s="414"/>
      <c r="D25" s="414"/>
      <c r="E25" s="2083"/>
      <c r="F25" s="2084"/>
      <c r="G25" s="414"/>
      <c r="H25" s="414"/>
    </row>
    <row r="26" spans="1:8">
      <c r="A26" s="422"/>
      <c r="B26" s="422"/>
      <c r="C26" s="422"/>
      <c r="D26" s="422"/>
      <c r="E26" s="2085"/>
      <c r="F26" s="2086"/>
      <c r="G26" s="422"/>
      <c r="H26" s="422"/>
    </row>
    <row r="27" spans="1:8">
      <c r="A27" s="1365" t="s">
        <v>906</v>
      </c>
      <c r="B27" s="426" t="s">
        <v>905</v>
      </c>
    </row>
  </sheetData>
  <mergeCells count="17">
    <mergeCell ref="E17:F17"/>
    <mergeCell ref="A2:H2"/>
    <mergeCell ref="A3:H3"/>
    <mergeCell ref="A4:H4"/>
    <mergeCell ref="A17:A18"/>
    <mergeCell ref="B17:B18"/>
    <mergeCell ref="C17:C18"/>
    <mergeCell ref="D17:D18"/>
    <mergeCell ref="G17:G18"/>
    <mergeCell ref="H17:H18"/>
    <mergeCell ref="E6:F6"/>
    <mergeCell ref="H6:H7"/>
    <mergeCell ref="G6:G7"/>
    <mergeCell ref="A6:A7"/>
    <mergeCell ref="B6:B7"/>
    <mergeCell ref="C6:C7"/>
    <mergeCell ref="D6:D7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85" orientation="landscape" horizontalDpi="30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</sheetPr>
  <dimension ref="A1:M97"/>
  <sheetViews>
    <sheetView view="pageBreakPreview" topLeftCell="A4" zoomScale="106" zoomScaleSheetLayoutView="106" workbookViewId="0">
      <selection activeCell="J6" sqref="J6"/>
    </sheetView>
  </sheetViews>
  <sheetFormatPr defaultRowHeight="18.75"/>
  <cols>
    <col min="1" max="1" width="4.85546875" style="5" customWidth="1"/>
    <col min="2" max="2" width="21.28515625" style="5" customWidth="1"/>
    <col min="3" max="3" width="14.5703125" style="5" customWidth="1"/>
    <col min="4" max="4" width="14.7109375" style="36" customWidth="1"/>
    <col min="5" max="5" width="9.140625" style="36"/>
    <col min="6" max="6" width="4.85546875" style="36" customWidth="1"/>
    <col min="7" max="7" width="9" style="36" customWidth="1"/>
    <col min="8" max="8" width="10.28515625" style="36" customWidth="1"/>
    <col min="9" max="9" width="4.85546875" style="36" customWidth="1"/>
    <col min="10" max="10" width="12" style="36" customWidth="1"/>
    <col min="11" max="11" width="10.42578125" style="36" customWidth="1"/>
    <col min="12" max="12" width="11.42578125" style="36" customWidth="1"/>
    <col min="13" max="13" width="28.28515625" style="36" customWidth="1"/>
    <col min="14" max="16384" width="9.140625" style="5"/>
  </cols>
  <sheetData>
    <row r="1" spans="1:13" s="2" customFormat="1" ht="21">
      <c r="A1" s="1138"/>
      <c r="B1" s="1138"/>
      <c r="C1" s="1138"/>
      <c r="D1" s="1138"/>
      <c r="E1" s="1138"/>
      <c r="F1" s="1138"/>
      <c r="G1" s="1138"/>
      <c r="H1" s="1138"/>
      <c r="I1" s="1138"/>
      <c r="J1" s="1138"/>
      <c r="K1" s="1138"/>
      <c r="L1" s="1138"/>
      <c r="M1" s="1139" t="s">
        <v>916</v>
      </c>
    </row>
    <row r="2" spans="1:13" s="2" customFormat="1" ht="21">
      <c r="A2" s="1833" t="s">
        <v>751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</row>
    <row r="3" spans="1:13" s="2" customFormat="1" ht="27" customHeight="1">
      <c r="A3" s="2" t="str">
        <f>สรุปคำขอ!A3</f>
        <v>หน่วยงาน ...............................................................................</v>
      </c>
      <c r="B3" s="58"/>
      <c r="C3" s="58"/>
      <c r="D3" s="58"/>
      <c r="E3" s="58"/>
      <c r="G3" s="1140"/>
      <c r="H3" s="1140"/>
      <c r="I3" s="1140"/>
      <c r="J3" s="1140"/>
      <c r="K3" s="58"/>
      <c r="L3" s="58"/>
      <c r="M3" s="58"/>
    </row>
    <row r="4" spans="1:13" s="2" customFormat="1" ht="27" customHeight="1">
      <c r="A4" s="1653" t="s">
        <v>22</v>
      </c>
      <c r="B4" s="1707" t="s">
        <v>47</v>
      </c>
      <c r="C4" s="1747"/>
      <c r="D4" s="1747"/>
      <c r="E4" s="1708"/>
      <c r="F4" s="1840" t="s">
        <v>513</v>
      </c>
      <c r="G4" s="1841"/>
      <c r="H4" s="1840" t="s">
        <v>508</v>
      </c>
      <c r="I4" s="1841"/>
      <c r="J4" s="1135" t="s">
        <v>567</v>
      </c>
      <c r="K4" s="1747" t="s">
        <v>10</v>
      </c>
      <c r="L4" s="1747"/>
      <c r="M4" s="1708"/>
    </row>
    <row r="5" spans="1:13" s="2" customFormat="1" ht="27" customHeight="1">
      <c r="A5" s="1660"/>
      <c r="B5" s="1711"/>
      <c r="C5" s="1748"/>
      <c r="D5" s="1748"/>
      <c r="E5" s="1712"/>
      <c r="F5" s="1844" t="s">
        <v>375</v>
      </c>
      <c r="G5" s="1845"/>
      <c r="H5" s="1842" t="s">
        <v>344</v>
      </c>
      <c r="I5" s="1843"/>
      <c r="J5" s="696" t="s">
        <v>346</v>
      </c>
      <c r="K5" s="1136"/>
      <c r="L5" s="1136"/>
      <c r="M5" s="1137"/>
    </row>
    <row r="6" spans="1:13" s="2" customFormat="1" ht="27" customHeight="1" thickBot="1">
      <c r="A6" s="1141"/>
      <c r="B6" s="1713" t="s">
        <v>44</v>
      </c>
      <c r="C6" s="1846"/>
      <c r="D6" s="1846"/>
      <c r="E6" s="1714"/>
      <c r="F6" s="1670"/>
      <c r="G6" s="1671"/>
      <c r="H6" s="1670"/>
      <c r="I6" s="1671"/>
      <c r="J6" s="1142">
        <f>SUM(J7:J12)</f>
        <v>0</v>
      </c>
      <c r="K6" s="1143"/>
      <c r="L6" s="1144"/>
      <c r="M6" s="236"/>
    </row>
    <row r="7" spans="1:13" s="2" customFormat="1" ht="27" customHeight="1" thickTop="1">
      <c r="A7" s="1145">
        <v>1</v>
      </c>
      <c r="B7" s="477" t="s">
        <v>236</v>
      </c>
      <c r="C7" s="103"/>
      <c r="D7" s="1146"/>
      <c r="E7" s="1146"/>
      <c r="F7" s="1847"/>
      <c r="G7" s="1848"/>
      <c r="H7" s="1847"/>
      <c r="I7" s="1848"/>
      <c r="J7" s="1147">
        <f>L40</f>
        <v>0</v>
      </c>
      <c r="K7" s="1146"/>
      <c r="L7" s="1148"/>
      <c r="M7" s="525"/>
    </row>
    <row r="8" spans="1:13" s="2" customFormat="1" ht="27" customHeight="1">
      <c r="A8" s="1145">
        <v>2</v>
      </c>
      <c r="B8" s="477" t="s">
        <v>236</v>
      </c>
      <c r="C8" s="103"/>
      <c r="D8" s="1146"/>
      <c r="E8" s="1146"/>
      <c r="F8" s="1849"/>
      <c r="G8" s="1850"/>
      <c r="H8" s="1849"/>
      <c r="I8" s="1850"/>
      <c r="J8" s="1147">
        <f>L49</f>
        <v>0</v>
      </c>
      <c r="K8" s="1146"/>
      <c r="L8" s="1148"/>
      <c r="M8" s="525"/>
    </row>
    <row r="9" spans="1:13" s="2" customFormat="1" ht="27" customHeight="1">
      <c r="A9" s="1145">
        <v>3</v>
      </c>
      <c r="B9" s="477" t="s">
        <v>236</v>
      </c>
      <c r="C9" s="103"/>
      <c r="D9" s="1146"/>
      <c r="E9" s="1146"/>
      <c r="F9" s="1849"/>
      <c r="G9" s="1850"/>
      <c r="H9" s="1849"/>
      <c r="I9" s="1850"/>
      <c r="J9" s="1147">
        <f>L59</f>
        <v>0</v>
      </c>
      <c r="K9" s="1146"/>
      <c r="L9" s="1148"/>
      <c r="M9" s="525"/>
    </row>
    <row r="10" spans="1:13" s="2" customFormat="1" ht="27" customHeight="1">
      <c r="A10" s="1145">
        <v>4</v>
      </c>
      <c r="B10" s="477" t="s">
        <v>236</v>
      </c>
      <c r="C10" s="103"/>
      <c r="D10" s="1146"/>
      <c r="E10" s="1146"/>
      <c r="F10" s="1849"/>
      <c r="G10" s="1850"/>
      <c r="H10" s="1849"/>
      <c r="I10" s="1850"/>
      <c r="J10" s="1147">
        <f>L72</f>
        <v>0</v>
      </c>
      <c r="K10" s="1146"/>
      <c r="L10" s="1148"/>
      <c r="M10" s="525"/>
    </row>
    <row r="11" spans="1:13" s="2" customFormat="1" ht="27" customHeight="1">
      <c r="A11" s="1145">
        <v>5</v>
      </c>
      <c r="B11" s="477" t="s">
        <v>236</v>
      </c>
      <c r="C11" s="103"/>
      <c r="D11" s="1146"/>
      <c r="E11" s="1146"/>
      <c r="F11" s="1849"/>
      <c r="G11" s="1850"/>
      <c r="H11" s="1849"/>
      <c r="I11" s="1850"/>
      <c r="J11" s="1147">
        <f>L83</f>
        <v>0</v>
      </c>
      <c r="K11" s="1146"/>
      <c r="L11" s="1148"/>
      <c r="M11" s="525"/>
    </row>
    <row r="12" spans="1:13" s="2" customFormat="1" ht="27" customHeight="1">
      <c r="A12" s="1134"/>
      <c r="B12" s="479"/>
      <c r="C12" s="267"/>
      <c r="D12" s="717"/>
      <c r="E12" s="717"/>
      <c r="F12" s="1851"/>
      <c r="G12" s="1852"/>
      <c r="H12" s="1851"/>
      <c r="I12" s="1852"/>
      <c r="J12" s="1149"/>
      <c r="K12" s="717"/>
      <c r="L12" s="1150"/>
      <c r="M12" s="529"/>
    </row>
    <row r="13" spans="1:13" s="2" customFormat="1" ht="27" customHeight="1">
      <c r="A13" s="2" t="s">
        <v>499</v>
      </c>
      <c r="D13" s="1140"/>
      <c r="E13" s="1140"/>
      <c r="F13" s="1140"/>
      <c r="G13" s="1140"/>
      <c r="H13" s="1140"/>
      <c r="I13" s="1140"/>
      <c r="J13" s="1140"/>
      <c r="K13" s="1140"/>
      <c r="L13" s="1151"/>
      <c r="M13" s="1152"/>
    </row>
    <row r="14" spans="1:13" s="2" customFormat="1" ht="27" customHeight="1">
      <c r="B14" s="2" t="s">
        <v>500</v>
      </c>
      <c r="D14" s="1140"/>
      <c r="E14" s="1140"/>
      <c r="F14" s="1140"/>
      <c r="G14" s="1140"/>
      <c r="H14" s="1140"/>
      <c r="I14" s="1140"/>
      <c r="J14" s="1140"/>
      <c r="K14" s="1140"/>
      <c r="L14" s="1151"/>
      <c r="M14" s="1152"/>
    </row>
    <row r="15" spans="1:13">
      <c r="L15" s="46"/>
      <c r="M15" s="47"/>
    </row>
    <row r="16" spans="1:13">
      <c r="L16" s="46"/>
      <c r="M16" s="47"/>
    </row>
    <row r="17" spans="12:13">
      <c r="L17" s="46"/>
      <c r="M17" s="47"/>
    </row>
    <row r="18" spans="12:13">
      <c r="L18" s="46"/>
      <c r="M18" s="47"/>
    </row>
    <row r="19" spans="12:13">
      <c r="L19" s="46"/>
      <c r="M19" s="47"/>
    </row>
    <row r="20" spans="12:13">
      <c r="L20" s="46"/>
      <c r="M20" s="47"/>
    </row>
    <row r="21" spans="12:13">
      <c r="L21" s="46"/>
      <c r="M21" s="47"/>
    </row>
    <row r="22" spans="12:13">
      <c r="L22" s="46"/>
      <c r="M22" s="47"/>
    </row>
    <row r="23" spans="12:13">
      <c r="L23" s="46"/>
      <c r="M23" s="47"/>
    </row>
    <row r="24" spans="12:13">
      <c r="L24" s="46"/>
      <c r="M24" s="47"/>
    </row>
    <row r="25" spans="12:13">
      <c r="L25" s="46"/>
      <c r="M25" s="47"/>
    </row>
    <row r="26" spans="12:13">
      <c r="L26" s="46"/>
      <c r="M26" s="47"/>
    </row>
    <row r="27" spans="12:13">
      <c r="L27" s="46"/>
      <c r="M27" s="47"/>
    </row>
    <row r="28" spans="12:13">
      <c r="L28" s="46"/>
      <c r="M28" s="47"/>
    </row>
    <row r="29" spans="12:13">
      <c r="L29" s="46"/>
      <c r="M29" s="47"/>
    </row>
    <row r="30" spans="12:13">
      <c r="L30" s="46"/>
      <c r="M30" s="47"/>
    </row>
    <row r="31" spans="12:13">
      <c r="L31" s="46"/>
      <c r="M31" s="47"/>
    </row>
    <row r="32" spans="12:13">
      <c r="L32" s="46"/>
      <c r="M32" s="47"/>
    </row>
    <row r="33" spans="1:13" ht="23.25">
      <c r="A33" s="1153" t="s">
        <v>247</v>
      </c>
      <c r="L33" s="46"/>
      <c r="M33" s="47"/>
    </row>
    <row r="34" spans="1:13" ht="21">
      <c r="A34" s="1833" t="s">
        <v>751</v>
      </c>
      <c r="B34" s="1833"/>
      <c r="C34" s="1833"/>
      <c r="D34" s="1833"/>
      <c r="E34" s="1833"/>
      <c r="F34" s="1833"/>
      <c r="G34" s="1833"/>
      <c r="H34" s="1833"/>
      <c r="I34" s="1833"/>
      <c r="J34" s="1833"/>
      <c r="K34" s="1833"/>
      <c r="L34" s="1833"/>
      <c r="M34" s="1833"/>
    </row>
    <row r="35" spans="1:13" ht="16.5" customHeight="1">
      <c r="A35" s="7" t="s">
        <v>752</v>
      </c>
      <c r="B35" s="7"/>
      <c r="C35" s="7"/>
      <c r="D35" s="7"/>
      <c r="E35" s="7"/>
      <c r="F35" s="7"/>
      <c r="G35" s="7"/>
      <c r="H35" s="7"/>
      <c r="I35" s="48"/>
      <c r="J35" s="7"/>
      <c r="K35" s="7"/>
      <c r="L35" s="7"/>
      <c r="M35" s="5"/>
    </row>
    <row r="36" spans="1:13" ht="16.5" customHeight="1">
      <c r="A36" s="37"/>
      <c r="B36" s="16"/>
      <c r="C36" s="38"/>
      <c r="D36" s="1834" t="s">
        <v>347</v>
      </c>
      <c r="E36" s="1835"/>
      <c r="F36" s="1835"/>
      <c r="G36" s="1835"/>
      <c r="H36" s="1835"/>
      <c r="I36" s="1835"/>
      <c r="J36" s="1835"/>
      <c r="K36" s="1835"/>
      <c r="L36" s="1836"/>
      <c r="M36" s="16"/>
    </row>
    <row r="37" spans="1:13" ht="16.5" customHeight="1">
      <c r="A37" s="39" t="s">
        <v>22</v>
      </c>
      <c r="B37" s="39" t="s">
        <v>45</v>
      </c>
      <c r="C37" s="39" t="s">
        <v>11</v>
      </c>
      <c r="D37" s="40" t="s">
        <v>12</v>
      </c>
      <c r="E37" s="1837" t="s">
        <v>26</v>
      </c>
      <c r="F37" s="1838"/>
      <c r="G37" s="1838"/>
      <c r="H37" s="1838" t="s">
        <v>25</v>
      </c>
      <c r="I37" s="1838"/>
      <c r="J37" s="1839"/>
      <c r="K37" s="40" t="s">
        <v>27</v>
      </c>
      <c r="L37" s="37" t="s">
        <v>27</v>
      </c>
      <c r="M37" s="42" t="s">
        <v>10</v>
      </c>
    </row>
    <row r="38" spans="1:13" ht="16.5" customHeight="1">
      <c r="A38" s="39" t="s">
        <v>43</v>
      </c>
      <c r="B38" s="43"/>
      <c r="C38" s="43"/>
      <c r="D38" s="39" t="s">
        <v>89</v>
      </c>
      <c r="E38" s="37" t="s">
        <v>13</v>
      </c>
      <c r="F38" s="37" t="s">
        <v>24</v>
      </c>
      <c r="G38" s="37" t="s">
        <v>28</v>
      </c>
      <c r="H38" s="37" t="s">
        <v>13</v>
      </c>
      <c r="I38" s="40" t="s">
        <v>24</v>
      </c>
      <c r="J38" s="41" t="s">
        <v>28</v>
      </c>
      <c r="K38" s="42" t="s">
        <v>29</v>
      </c>
      <c r="L38" s="39" t="s">
        <v>14</v>
      </c>
      <c r="M38" s="15"/>
    </row>
    <row r="39" spans="1:13" ht="16.5" customHeight="1">
      <c r="A39" s="44"/>
      <c r="B39" s="45"/>
      <c r="C39" s="45"/>
      <c r="D39" s="44" t="s">
        <v>41</v>
      </c>
      <c r="E39" s="44" t="s">
        <v>41</v>
      </c>
      <c r="F39" s="44" t="s">
        <v>16</v>
      </c>
      <c r="G39" s="44" t="s">
        <v>41</v>
      </c>
      <c r="H39" s="44" t="s">
        <v>41</v>
      </c>
      <c r="I39" s="20" t="s">
        <v>16</v>
      </c>
      <c r="J39" s="44" t="s">
        <v>41</v>
      </c>
      <c r="K39" s="44" t="s">
        <v>41</v>
      </c>
      <c r="L39" s="44" t="s">
        <v>41</v>
      </c>
      <c r="M39" s="17"/>
    </row>
    <row r="40" spans="1:13" ht="16.5" customHeight="1">
      <c r="A40" s="39"/>
      <c r="B40" s="394" t="s">
        <v>237</v>
      </c>
      <c r="C40" s="43"/>
      <c r="D40" s="396">
        <f>SUM(D41:D43)</f>
        <v>0</v>
      </c>
      <c r="E40" s="39"/>
      <c r="F40" s="39"/>
      <c r="G40" s="396">
        <f>SUM(G41:G43)</f>
        <v>0</v>
      </c>
      <c r="H40" s="4"/>
      <c r="I40" s="42"/>
      <c r="J40" s="396">
        <f>SUM(J41:J43)</f>
        <v>0</v>
      </c>
      <c r="K40" s="396">
        <f>SUM(K41:K43)</f>
        <v>0</v>
      </c>
      <c r="L40" s="396">
        <f>SUM(L41:L43)</f>
        <v>0</v>
      </c>
      <c r="M40" s="15"/>
    </row>
    <row r="41" spans="1:13" s="86" customFormat="1" ht="38.25" customHeight="1">
      <c r="A41" s="78">
        <v>1</v>
      </c>
      <c r="B41" s="79" t="s">
        <v>86</v>
      </c>
      <c r="C41" s="98" t="s">
        <v>78</v>
      </c>
      <c r="D41" s="88">
        <v>0</v>
      </c>
      <c r="E41" s="80">
        <v>3100</v>
      </c>
      <c r="F41" s="81">
        <v>0</v>
      </c>
      <c r="G41" s="82">
        <f>E41*F41</f>
        <v>0</v>
      </c>
      <c r="H41" s="83">
        <v>10000</v>
      </c>
      <c r="I41" s="84">
        <v>0</v>
      </c>
      <c r="J41" s="82">
        <f>H41*I41</f>
        <v>0</v>
      </c>
      <c r="K41" s="94">
        <v>0</v>
      </c>
      <c r="L41" s="395">
        <f>SUM(D41+G41+J41+K41)</f>
        <v>0</v>
      </c>
      <c r="M41" s="85" t="s">
        <v>90</v>
      </c>
    </row>
    <row r="42" spans="1:13" s="86" customFormat="1" ht="38.25" customHeight="1">
      <c r="A42" s="89">
        <v>2</v>
      </c>
      <c r="B42" s="90" t="s">
        <v>87</v>
      </c>
      <c r="C42" s="99" t="s">
        <v>88</v>
      </c>
      <c r="D42" s="91">
        <v>0</v>
      </c>
      <c r="E42" s="92">
        <v>2100</v>
      </c>
      <c r="F42" s="93">
        <v>0</v>
      </c>
      <c r="G42" s="91">
        <f>E42*F42</f>
        <v>0</v>
      </c>
      <c r="H42" s="92">
        <v>7500</v>
      </c>
      <c r="I42" s="93">
        <v>0</v>
      </c>
      <c r="J42" s="91">
        <f>H42*I42</f>
        <v>0</v>
      </c>
      <c r="K42" s="97">
        <v>0</v>
      </c>
      <c r="L42" s="91">
        <f>SUM(D42+G42+J42+K42)</f>
        <v>0</v>
      </c>
      <c r="M42" s="87"/>
    </row>
    <row r="43" spans="1:13" s="77" customFormat="1" ht="16.5" customHeight="1">
      <c r="A43" s="397"/>
      <c r="B43" s="398"/>
      <c r="C43" s="398"/>
      <c r="D43" s="399"/>
      <c r="E43" s="400"/>
      <c r="F43" s="399"/>
      <c r="G43" s="401"/>
      <c r="H43" s="399"/>
      <c r="I43" s="400"/>
      <c r="J43" s="399"/>
      <c r="K43" s="402"/>
      <c r="L43" s="399"/>
      <c r="M43" s="403"/>
    </row>
    <row r="44" spans="1:13" ht="22.5" customHeight="1">
      <c r="A44" s="7" t="s">
        <v>242</v>
      </c>
      <c r="M44" s="408" t="s">
        <v>247</v>
      </c>
    </row>
    <row r="45" spans="1:13" ht="16.5" customHeight="1">
      <c r="A45" s="37"/>
      <c r="B45" s="16"/>
      <c r="C45" s="38"/>
      <c r="D45" s="1834" t="s">
        <v>347</v>
      </c>
      <c r="E45" s="1835"/>
      <c r="F45" s="1835"/>
      <c r="G45" s="1835"/>
      <c r="H45" s="1835"/>
      <c r="I45" s="1835"/>
      <c r="J45" s="1835"/>
      <c r="K45" s="1835"/>
      <c r="L45" s="1836"/>
      <c r="M45" s="16"/>
    </row>
    <row r="46" spans="1:13" ht="16.5" customHeight="1">
      <c r="A46" s="39" t="s">
        <v>22</v>
      </c>
      <c r="B46" s="39" t="s">
        <v>45</v>
      </c>
      <c r="C46" s="39" t="s">
        <v>11</v>
      </c>
      <c r="D46" s="40" t="s">
        <v>12</v>
      </c>
      <c r="E46" s="1837" t="s">
        <v>26</v>
      </c>
      <c r="F46" s="1838"/>
      <c r="G46" s="1838"/>
      <c r="H46" s="1838" t="s">
        <v>25</v>
      </c>
      <c r="I46" s="1838"/>
      <c r="J46" s="1839"/>
      <c r="K46" s="40" t="s">
        <v>27</v>
      </c>
      <c r="L46" s="37" t="s">
        <v>27</v>
      </c>
      <c r="M46" s="42" t="s">
        <v>10</v>
      </c>
    </row>
    <row r="47" spans="1:13" ht="16.5" customHeight="1">
      <c r="A47" s="39" t="s">
        <v>43</v>
      </c>
      <c r="B47" s="43"/>
      <c r="C47" s="43"/>
      <c r="D47" s="39" t="s">
        <v>89</v>
      </c>
      <c r="E47" s="37" t="s">
        <v>13</v>
      </c>
      <c r="F47" s="37" t="s">
        <v>24</v>
      </c>
      <c r="G47" s="37" t="s">
        <v>28</v>
      </c>
      <c r="H47" s="37" t="s">
        <v>13</v>
      </c>
      <c r="I47" s="40" t="s">
        <v>24</v>
      </c>
      <c r="J47" s="41" t="s">
        <v>28</v>
      </c>
      <c r="K47" s="42" t="s">
        <v>29</v>
      </c>
      <c r="L47" s="39" t="s">
        <v>14</v>
      </c>
      <c r="M47" s="15"/>
    </row>
    <row r="48" spans="1:13" ht="16.5" customHeight="1">
      <c r="A48" s="44"/>
      <c r="B48" s="45"/>
      <c r="C48" s="45"/>
      <c r="D48" s="44" t="s">
        <v>41</v>
      </c>
      <c r="E48" s="44" t="s">
        <v>41</v>
      </c>
      <c r="F48" s="44" t="s">
        <v>16</v>
      </c>
      <c r="G48" s="44" t="s">
        <v>41</v>
      </c>
      <c r="H48" s="44" t="s">
        <v>41</v>
      </c>
      <c r="I48" s="20" t="s">
        <v>16</v>
      </c>
      <c r="J48" s="44" t="s">
        <v>41</v>
      </c>
      <c r="K48" s="44" t="s">
        <v>41</v>
      </c>
      <c r="L48" s="44" t="s">
        <v>41</v>
      </c>
      <c r="M48" s="17"/>
    </row>
    <row r="49" spans="1:13" ht="16.5" customHeight="1">
      <c r="A49" s="39"/>
      <c r="B49" s="394" t="s">
        <v>238</v>
      </c>
      <c r="C49" s="43"/>
      <c r="D49" s="396">
        <f>SUM(D50:D52)</f>
        <v>0</v>
      </c>
      <c r="E49" s="39"/>
      <c r="F49" s="39"/>
      <c r="G49" s="396">
        <f>SUM(G50:G52)</f>
        <v>0</v>
      </c>
      <c r="H49" s="4"/>
      <c r="I49" s="42"/>
      <c r="J49" s="396">
        <f>SUM(J50:J52)</f>
        <v>0</v>
      </c>
      <c r="K49" s="396">
        <f>SUM(K50:K52)</f>
        <v>0</v>
      </c>
      <c r="L49" s="396">
        <f>SUM(L50:L52)</f>
        <v>0</v>
      </c>
      <c r="M49" s="15"/>
    </row>
    <row r="50" spans="1:13" s="86" customFormat="1" ht="38.25" customHeight="1">
      <c r="A50" s="78">
        <v>1</v>
      </c>
      <c r="B50" s="79" t="s">
        <v>86</v>
      </c>
      <c r="C50" s="98" t="s">
        <v>78</v>
      </c>
      <c r="D50" s="88">
        <v>0</v>
      </c>
      <c r="E50" s="80">
        <v>3100</v>
      </c>
      <c r="F50" s="81">
        <v>0</v>
      </c>
      <c r="G50" s="82">
        <f>E50*F50</f>
        <v>0</v>
      </c>
      <c r="H50" s="83">
        <v>10000</v>
      </c>
      <c r="I50" s="84">
        <v>0</v>
      </c>
      <c r="J50" s="82">
        <f>H50*I50</f>
        <v>0</v>
      </c>
      <c r="K50" s="94">
        <v>0</v>
      </c>
      <c r="L50" s="395">
        <f>SUM(D50+G50+J50+K50)</f>
        <v>0</v>
      </c>
      <c r="M50" s="85" t="s">
        <v>246</v>
      </c>
    </row>
    <row r="51" spans="1:13" s="86" customFormat="1" ht="38.25" customHeight="1">
      <c r="A51" s="89">
        <v>2</v>
      </c>
      <c r="B51" s="90" t="s">
        <v>87</v>
      </c>
      <c r="C51" s="99" t="s">
        <v>88</v>
      </c>
      <c r="D51" s="91">
        <v>0</v>
      </c>
      <c r="E51" s="92">
        <v>2100</v>
      </c>
      <c r="F51" s="93">
        <v>0</v>
      </c>
      <c r="G51" s="91">
        <f>E51*F51</f>
        <v>0</v>
      </c>
      <c r="H51" s="92">
        <v>7500</v>
      </c>
      <c r="I51" s="93">
        <v>0</v>
      </c>
      <c r="J51" s="91">
        <f>H51*I51</f>
        <v>0</v>
      </c>
      <c r="K51" s="97">
        <v>0</v>
      </c>
      <c r="L51" s="91">
        <f>SUM(D51+G51+J51+K51)</f>
        <v>0</v>
      </c>
      <c r="M51" s="87"/>
    </row>
    <row r="52" spans="1:13" s="77" customFormat="1" ht="16.5" customHeight="1">
      <c r="A52" s="397"/>
      <c r="B52" s="398"/>
      <c r="C52" s="398"/>
      <c r="D52" s="399"/>
      <c r="E52" s="400"/>
      <c r="F52" s="399"/>
      <c r="G52" s="401"/>
      <c r="H52" s="399"/>
      <c r="I52" s="400"/>
      <c r="J52" s="399"/>
      <c r="K52" s="402"/>
      <c r="L52" s="399"/>
      <c r="M52" s="403"/>
    </row>
    <row r="53" spans="1:13" s="77" customFormat="1" ht="16.5" customHeight="1">
      <c r="A53" s="404"/>
      <c r="B53" s="405"/>
      <c r="C53" s="405"/>
      <c r="D53" s="76"/>
      <c r="E53" s="76"/>
      <c r="F53" s="76"/>
      <c r="G53" s="76"/>
      <c r="H53" s="76"/>
      <c r="I53" s="76"/>
      <c r="J53" s="76"/>
      <c r="K53" s="406"/>
      <c r="L53" s="76"/>
      <c r="M53" s="407"/>
    </row>
    <row r="54" spans="1:13" ht="23.25">
      <c r="A54" s="7" t="s">
        <v>243</v>
      </c>
      <c r="M54" s="408" t="s">
        <v>247</v>
      </c>
    </row>
    <row r="55" spans="1:13" ht="16.5" customHeight="1">
      <c r="A55" s="37"/>
      <c r="B55" s="16"/>
      <c r="C55" s="38"/>
      <c r="D55" s="1834" t="s">
        <v>347</v>
      </c>
      <c r="E55" s="1835"/>
      <c r="F55" s="1835"/>
      <c r="G55" s="1835"/>
      <c r="H55" s="1835"/>
      <c r="I55" s="1835"/>
      <c r="J55" s="1835"/>
      <c r="K55" s="1835"/>
      <c r="L55" s="1836"/>
      <c r="M55" s="16"/>
    </row>
    <row r="56" spans="1:13" ht="16.5" customHeight="1">
      <c r="A56" s="39" t="s">
        <v>22</v>
      </c>
      <c r="B56" s="39" t="s">
        <v>45</v>
      </c>
      <c r="C56" s="39" t="s">
        <v>11</v>
      </c>
      <c r="D56" s="40" t="s">
        <v>12</v>
      </c>
      <c r="E56" s="1837" t="s">
        <v>26</v>
      </c>
      <c r="F56" s="1838"/>
      <c r="G56" s="1838"/>
      <c r="H56" s="1838" t="s">
        <v>25</v>
      </c>
      <c r="I56" s="1838"/>
      <c r="J56" s="1839"/>
      <c r="K56" s="40" t="s">
        <v>27</v>
      </c>
      <c r="L56" s="37" t="s">
        <v>27</v>
      </c>
      <c r="M56" s="42" t="s">
        <v>10</v>
      </c>
    </row>
    <row r="57" spans="1:13" ht="16.5" customHeight="1">
      <c r="A57" s="39" t="s">
        <v>43</v>
      </c>
      <c r="B57" s="43"/>
      <c r="C57" s="43"/>
      <c r="D57" s="39" t="s">
        <v>89</v>
      </c>
      <c r="E57" s="37" t="s">
        <v>13</v>
      </c>
      <c r="F57" s="37" t="s">
        <v>24</v>
      </c>
      <c r="G57" s="37" t="s">
        <v>28</v>
      </c>
      <c r="H57" s="37" t="s">
        <v>13</v>
      </c>
      <c r="I57" s="40" t="s">
        <v>24</v>
      </c>
      <c r="J57" s="41" t="s">
        <v>28</v>
      </c>
      <c r="K57" s="42" t="s">
        <v>29</v>
      </c>
      <c r="L57" s="39" t="s">
        <v>14</v>
      </c>
      <c r="M57" s="15"/>
    </row>
    <row r="58" spans="1:13" ht="16.5" customHeight="1">
      <c r="A58" s="44"/>
      <c r="B58" s="45"/>
      <c r="C58" s="45"/>
      <c r="D58" s="44" t="s">
        <v>41</v>
      </c>
      <c r="E58" s="44" t="s">
        <v>41</v>
      </c>
      <c r="F58" s="44" t="s">
        <v>16</v>
      </c>
      <c r="G58" s="44" t="s">
        <v>41</v>
      </c>
      <c r="H58" s="44" t="s">
        <v>41</v>
      </c>
      <c r="I58" s="20" t="s">
        <v>16</v>
      </c>
      <c r="J58" s="44" t="s">
        <v>41</v>
      </c>
      <c r="K58" s="44" t="s">
        <v>41</v>
      </c>
      <c r="L58" s="44" t="s">
        <v>41</v>
      </c>
      <c r="M58" s="17"/>
    </row>
    <row r="59" spans="1:13" ht="16.5" customHeight="1">
      <c r="A59" s="39"/>
      <c r="B59" s="394" t="s">
        <v>239</v>
      </c>
      <c r="C59" s="43"/>
      <c r="D59" s="396">
        <f>SUM(D60:D62)</f>
        <v>0</v>
      </c>
      <c r="E59" s="39"/>
      <c r="F59" s="39"/>
      <c r="G59" s="396">
        <f>SUM(G60:G62)</f>
        <v>0</v>
      </c>
      <c r="H59" s="4"/>
      <c r="I59" s="42"/>
      <c r="J59" s="396">
        <f>SUM(J60:J62)</f>
        <v>0</v>
      </c>
      <c r="K59" s="396">
        <f>SUM(K60:K62)</f>
        <v>0</v>
      </c>
      <c r="L59" s="396">
        <f>SUM(L60:L62)</f>
        <v>0</v>
      </c>
      <c r="M59" s="15"/>
    </row>
    <row r="60" spans="1:13" s="86" customFormat="1" ht="38.25" customHeight="1">
      <c r="A60" s="78">
        <v>1</v>
      </c>
      <c r="B60" s="79" t="s">
        <v>86</v>
      </c>
      <c r="C60" s="98" t="s">
        <v>78</v>
      </c>
      <c r="D60" s="88">
        <v>0</v>
      </c>
      <c r="E60" s="80">
        <v>3100</v>
      </c>
      <c r="F60" s="81">
        <v>0</v>
      </c>
      <c r="G60" s="82">
        <f>E60*F60</f>
        <v>0</v>
      </c>
      <c r="H60" s="83">
        <v>10000</v>
      </c>
      <c r="I60" s="84">
        <v>0</v>
      </c>
      <c r="J60" s="82">
        <f>H60*I60</f>
        <v>0</v>
      </c>
      <c r="K60" s="94">
        <v>0</v>
      </c>
      <c r="L60" s="395">
        <f>SUM(D60+G60+J60+K60)</f>
        <v>0</v>
      </c>
      <c r="M60" s="85" t="s">
        <v>246</v>
      </c>
    </row>
    <row r="61" spans="1:13" s="86" customFormat="1" ht="38.25" customHeight="1">
      <c r="A61" s="89">
        <v>2</v>
      </c>
      <c r="B61" s="90" t="s">
        <v>87</v>
      </c>
      <c r="C61" s="99" t="s">
        <v>88</v>
      </c>
      <c r="D61" s="91">
        <v>0</v>
      </c>
      <c r="E61" s="92">
        <v>2100</v>
      </c>
      <c r="F61" s="93">
        <v>0</v>
      </c>
      <c r="G61" s="91">
        <f>E61*F61</f>
        <v>0</v>
      </c>
      <c r="H61" s="92">
        <v>7500</v>
      </c>
      <c r="I61" s="93">
        <v>0</v>
      </c>
      <c r="J61" s="91">
        <f>H61*I61</f>
        <v>0</v>
      </c>
      <c r="K61" s="97">
        <v>0</v>
      </c>
      <c r="L61" s="91">
        <f>SUM(D61+G61+J61+K61)</f>
        <v>0</v>
      </c>
      <c r="M61" s="87"/>
    </row>
    <row r="62" spans="1:13" s="77" customFormat="1" ht="16.5" customHeight="1">
      <c r="A62" s="397"/>
      <c r="B62" s="398"/>
      <c r="C62" s="398"/>
      <c r="D62" s="399"/>
      <c r="E62" s="400"/>
      <c r="F62" s="399"/>
      <c r="G62" s="401"/>
      <c r="H62" s="399"/>
      <c r="I62" s="400"/>
      <c r="J62" s="399"/>
      <c r="K62" s="402"/>
      <c r="L62" s="399"/>
      <c r="M62" s="403"/>
    </row>
    <row r="63" spans="1:13" s="77" customFormat="1" ht="16.5" customHeight="1">
      <c r="A63" s="404"/>
      <c r="B63" s="405"/>
      <c r="C63" s="405"/>
      <c r="D63" s="76"/>
      <c r="E63" s="76"/>
      <c r="F63" s="76"/>
      <c r="G63" s="76"/>
      <c r="H63" s="76"/>
      <c r="I63" s="76"/>
      <c r="J63" s="76"/>
      <c r="K63" s="406"/>
      <c r="L63" s="76"/>
      <c r="M63" s="407"/>
    </row>
    <row r="64" spans="1:13" s="77" customFormat="1" ht="16.5" customHeight="1">
      <c r="A64" s="404"/>
      <c r="B64" s="405"/>
      <c r="C64" s="405"/>
      <c r="D64" s="76"/>
      <c r="E64" s="76"/>
      <c r="F64" s="76"/>
      <c r="G64" s="76"/>
      <c r="H64" s="76"/>
      <c r="I64" s="76"/>
      <c r="J64" s="76"/>
      <c r="K64" s="406"/>
      <c r="L64" s="76"/>
      <c r="M64" s="407"/>
    </row>
    <row r="65" spans="1:13" s="77" customFormat="1" ht="16.5" customHeight="1">
      <c r="A65" s="404"/>
      <c r="B65" s="405"/>
      <c r="C65" s="405"/>
      <c r="D65" s="76"/>
      <c r="E65" s="76"/>
      <c r="F65" s="76"/>
      <c r="G65" s="76"/>
      <c r="H65" s="76"/>
      <c r="I65" s="76"/>
      <c r="J65" s="76"/>
      <c r="K65" s="406"/>
      <c r="L65" s="76"/>
      <c r="M65" s="407"/>
    </row>
    <row r="66" spans="1:13" s="77" customFormat="1" ht="16.5" customHeight="1">
      <c r="A66" s="404"/>
      <c r="B66" s="405"/>
      <c r="C66" s="405"/>
      <c r="D66" s="76"/>
      <c r="E66" s="76"/>
      <c r="F66" s="76"/>
      <c r="G66" s="76"/>
      <c r="H66" s="76"/>
      <c r="I66" s="76"/>
      <c r="J66" s="76"/>
      <c r="K66" s="406"/>
      <c r="L66" s="76"/>
      <c r="M66" s="407"/>
    </row>
    <row r="67" spans="1:13" ht="23.25">
      <c r="A67" s="7" t="s">
        <v>244</v>
      </c>
      <c r="M67" s="408" t="s">
        <v>247</v>
      </c>
    </row>
    <row r="68" spans="1:13" ht="16.5" customHeight="1">
      <c r="A68" s="37"/>
      <c r="B68" s="16"/>
      <c r="C68" s="38"/>
      <c r="D68" s="1834" t="s">
        <v>347</v>
      </c>
      <c r="E68" s="1835"/>
      <c r="F68" s="1835"/>
      <c r="G68" s="1835"/>
      <c r="H68" s="1835"/>
      <c r="I68" s="1835"/>
      <c r="J68" s="1835"/>
      <c r="K68" s="1835"/>
      <c r="L68" s="1836"/>
      <c r="M68" s="16"/>
    </row>
    <row r="69" spans="1:13" ht="16.5" customHeight="1">
      <c r="A69" s="39" t="s">
        <v>22</v>
      </c>
      <c r="B69" s="39" t="s">
        <v>45</v>
      </c>
      <c r="C69" s="39" t="s">
        <v>11</v>
      </c>
      <c r="D69" s="40" t="s">
        <v>12</v>
      </c>
      <c r="E69" s="1837" t="s">
        <v>26</v>
      </c>
      <c r="F69" s="1838"/>
      <c r="G69" s="1838"/>
      <c r="H69" s="1838" t="s">
        <v>25</v>
      </c>
      <c r="I69" s="1838"/>
      <c r="J69" s="1839"/>
      <c r="K69" s="40" t="s">
        <v>27</v>
      </c>
      <c r="L69" s="37" t="s">
        <v>27</v>
      </c>
      <c r="M69" s="42" t="s">
        <v>10</v>
      </c>
    </row>
    <row r="70" spans="1:13" ht="16.5" customHeight="1">
      <c r="A70" s="39" t="s">
        <v>43</v>
      </c>
      <c r="B70" s="43"/>
      <c r="C70" s="43"/>
      <c r="D70" s="39" t="s">
        <v>89</v>
      </c>
      <c r="E70" s="37" t="s">
        <v>13</v>
      </c>
      <c r="F70" s="37" t="s">
        <v>24</v>
      </c>
      <c r="G70" s="37" t="s">
        <v>28</v>
      </c>
      <c r="H70" s="37" t="s">
        <v>13</v>
      </c>
      <c r="I70" s="40" t="s">
        <v>24</v>
      </c>
      <c r="J70" s="41" t="s">
        <v>28</v>
      </c>
      <c r="K70" s="42" t="s">
        <v>29</v>
      </c>
      <c r="L70" s="39" t="s">
        <v>14</v>
      </c>
      <c r="M70" s="15"/>
    </row>
    <row r="71" spans="1:13" ht="16.5" customHeight="1">
      <c r="A71" s="44"/>
      <c r="B71" s="45"/>
      <c r="C71" s="45"/>
      <c r="D71" s="44" t="s">
        <v>41</v>
      </c>
      <c r="E71" s="44" t="s">
        <v>41</v>
      </c>
      <c r="F71" s="44" t="s">
        <v>16</v>
      </c>
      <c r="G71" s="44" t="s">
        <v>41</v>
      </c>
      <c r="H71" s="44" t="s">
        <v>41</v>
      </c>
      <c r="I71" s="20" t="s">
        <v>16</v>
      </c>
      <c r="J71" s="44" t="s">
        <v>41</v>
      </c>
      <c r="K71" s="44" t="s">
        <v>41</v>
      </c>
      <c r="L71" s="44" t="s">
        <v>41</v>
      </c>
      <c r="M71" s="17"/>
    </row>
    <row r="72" spans="1:13" ht="16.5" customHeight="1">
      <c r="A72" s="39"/>
      <c r="B72" s="394" t="s">
        <v>240</v>
      </c>
      <c r="C72" s="43"/>
      <c r="D72" s="396">
        <f>SUM(D73:D75)</f>
        <v>0</v>
      </c>
      <c r="E72" s="39"/>
      <c r="F72" s="39"/>
      <c r="G72" s="396">
        <f>SUM(G73:G75)</f>
        <v>0</v>
      </c>
      <c r="H72" s="4"/>
      <c r="I72" s="42"/>
      <c r="J72" s="396">
        <f>SUM(J73:J75)</f>
        <v>0</v>
      </c>
      <c r="K72" s="396">
        <f>SUM(K73:K75)</f>
        <v>0</v>
      </c>
      <c r="L72" s="396">
        <f>SUM(L73:L75)</f>
        <v>0</v>
      </c>
      <c r="M72" s="15"/>
    </row>
    <row r="73" spans="1:13" s="86" customFormat="1" ht="38.25" customHeight="1">
      <c r="A73" s="78">
        <v>1</v>
      </c>
      <c r="B73" s="79" t="s">
        <v>86</v>
      </c>
      <c r="C73" s="98" t="s">
        <v>78</v>
      </c>
      <c r="D73" s="88">
        <v>0</v>
      </c>
      <c r="E73" s="80">
        <v>3100</v>
      </c>
      <c r="F73" s="81">
        <v>0</v>
      </c>
      <c r="G73" s="82">
        <f>E73*F73</f>
        <v>0</v>
      </c>
      <c r="H73" s="83">
        <v>10000</v>
      </c>
      <c r="I73" s="84">
        <v>0</v>
      </c>
      <c r="J73" s="82">
        <f>H73*I73</f>
        <v>0</v>
      </c>
      <c r="K73" s="94">
        <v>0</v>
      </c>
      <c r="L73" s="395">
        <f>SUM(D73+G73+J73+K73)</f>
        <v>0</v>
      </c>
      <c r="M73" s="85" t="s">
        <v>246</v>
      </c>
    </row>
    <row r="74" spans="1:13" s="86" customFormat="1" ht="38.25" customHeight="1">
      <c r="A74" s="89">
        <v>2</v>
      </c>
      <c r="B74" s="90" t="s">
        <v>87</v>
      </c>
      <c r="C74" s="99" t="s">
        <v>88</v>
      </c>
      <c r="D74" s="91">
        <v>0</v>
      </c>
      <c r="E74" s="92">
        <v>2100</v>
      </c>
      <c r="F74" s="93">
        <v>0</v>
      </c>
      <c r="G74" s="91">
        <f>E74*F74</f>
        <v>0</v>
      </c>
      <c r="H74" s="92">
        <v>7500</v>
      </c>
      <c r="I74" s="93">
        <v>0</v>
      </c>
      <c r="J74" s="91">
        <f>H74*I74</f>
        <v>0</v>
      </c>
      <c r="K74" s="97">
        <v>0</v>
      </c>
      <c r="L74" s="91">
        <f>SUM(D74+G74+J74+K74)</f>
        <v>0</v>
      </c>
      <c r="M74" s="87"/>
    </row>
    <row r="75" spans="1:13" s="77" customFormat="1" ht="16.5" customHeight="1">
      <c r="A75" s="397"/>
      <c r="B75" s="398"/>
      <c r="C75" s="398"/>
      <c r="D75" s="399"/>
      <c r="E75" s="400"/>
      <c r="F75" s="399"/>
      <c r="G75" s="401"/>
      <c r="H75" s="399"/>
      <c r="I75" s="400"/>
      <c r="J75" s="399"/>
      <c r="K75" s="402"/>
      <c r="L75" s="399"/>
      <c r="M75" s="403"/>
    </row>
    <row r="76" spans="1:13" s="77" customFormat="1" ht="16.5" customHeight="1">
      <c r="A76" s="404"/>
      <c r="B76" s="405"/>
      <c r="C76" s="405"/>
      <c r="D76" s="76"/>
      <c r="E76" s="76"/>
      <c r="F76" s="76"/>
      <c r="G76" s="76"/>
      <c r="H76" s="76"/>
      <c r="I76" s="76"/>
      <c r="J76" s="76"/>
      <c r="K76" s="406"/>
      <c r="L76" s="76"/>
      <c r="M76" s="407"/>
    </row>
    <row r="77" spans="1:13" s="77" customFormat="1" ht="16.5" customHeight="1">
      <c r="A77" s="404"/>
      <c r="B77" s="405"/>
      <c r="C77" s="405"/>
      <c r="D77" s="76"/>
      <c r="E77" s="76"/>
      <c r="F77" s="76"/>
      <c r="G77" s="76"/>
      <c r="H77" s="76"/>
      <c r="I77" s="76"/>
      <c r="J77" s="76"/>
      <c r="K77" s="406"/>
      <c r="L77" s="76"/>
      <c r="M77" s="407"/>
    </row>
    <row r="78" spans="1:13" ht="23.25">
      <c r="A78" s="7" t="s">
        <v>245</v>
      </c>
      <c r="M78" s="408" t="s">
        <v>247</v>
      </c>
    </row>
    <row r="79" spans="1:13" ht="16.5" customHeight="1">
      <c r="A79" s="37"/>
      <c r="B79" s="16"/>
      <c r="C79" s="38"/>
      <c r="D79" s="1834" t="s">
        <v>347</v>
      </c>
      <c r="E79" s="1835"/>
      <c r="F79" s="1835"/>
      <c r="G79" s="1835"/>
      <c r="H79" s="1835"/>
      <c r="I79" s="1835"/>
      <c r="J79" s="1835"/>
      <c r="K79" s="1835"/>
      <c r="L79" s="1836"/>
      <c r="M79" s="16"/>
    </row>
    <row r="80" spans="1:13" ht="16.5" customHeight="1">
      <c r="A80" s="39" t="s">
        <v>22</v>
      </c>
      <c r="B80" s="39" t="s">
        <v>45</v>
      </c>
      <c r="C80" s="39" t="s">
        <v>11</v>
      </c>
      <c r="D80" s="40" t="s">
        <v>12</v>
      </c>
      <c r="E80" s="1834" t="s">
        <v>26</v>
      </c>
      <c r="F80" s="1835"/>
      <c r="G80" s="1836"/>
      <c r="H80" s="1834" t="s">
        <v>25</v>
      </c>
      <c r="I80" s="1835"/>
      <c r="J80" s="1836"/>
      <c r="K80" s="40" t="s">
        <v>27</v>
      </c>
      <c r="L80" s="37" t="s">
        <v>27</v>
      </c>
      <c r="M80" s="42" t="s">
        <v>10</v>
      </c>
    </row>
    <row r="81" spans="1:13" ht="16.5" customHeight="1">
      <c r="A81" s="39" t="s">
        <v>43</v>
      </c>
      <c r="B81" s="43"/>
      <c r="C81" s="43"/>
      <c r="D81" s="39" t="s">
        <v>89</v>
      </c>
      <c r="E81" s="37" t="s">
        <v>13</v>
      </c>
      <c r="F81" s="37" t="s">
        <v>24</v>
      </c>
      <c r="G81" s="37" t="s">
        <v>28</v>
      </c>
      <c r="H81" s="37" t="s">
        <v>13</v>
      </c>
      <c r="I81" s="40" t="s">
        <v>24</v>
      </c>
      <c r="J81" s="41" t="s">
        <v>28</v>
      </c>
      <c r="K81" s="42" t="s">
        <v>29</v>
      </c>
      <c r="L81" s="39" t="s">
        <v>14</v>
      </c>
      <c r="M81" s="15"/>
    </row>
    <row r="82" spans="1:13" ht="16.5" customHeight="1">
      <c r="A82" s="44"/>
      <c r="B82" s="45"/>
      <c r="C82" s="45"/>
      <c r="D82" s="44" t="s">
        <v>41</v>
      </c>
      <c r="E82" s="44" t="s">
        <v>41</v>
      </c>
      <c r="F82" s="44" t="s">
        <v>16</v>
      </c>
      <c r="G82" s="44" t="s">
        <v>41</v>
      </c>
      <c r="H82" s="44" t="s">
        <v>41</v>
      </c>
      <c r="I82" s="20" t="s">
        <v>16</v>
      </c>
      <c r="J82" s="44" t="s">
        <v>41</v>
      </c>
      <c r="K82" s="44" t="s">
        <v>41</v>
      </c>
      <c r="L82" s="44" t="s">
        <v>41</v>
      </c>
      <c r="M82" s="17"/>
    </row>
    <row r="83" spans="1:13" ht="16.5" customHeight="1">
      <c r="A83" s="39"/>
      <c r="B83" s="394" t="s">
        <v>241</v>
      </c>
      <c r="C83" s="43"/>
      <c r="D83" s="396">
        <f>SUM(D84:D86)</f>
        <v>0</v>
      </c>
      <c r="E83" s="39"/>
      <c r="F83" s="39"/>
      <c r="G83" s="396">
        <f>SUM(G84:G86)</f>
        <v>0</v>
      </c>
      <c r="H83" s="4"/>
      <c r="I83" s="42"/>
      <c r="J83" s="396">
        <f>SUM(J84:J86)</f>
        <v>0</v>
      </c>
      <c r="K83" s="396">
        <f>SUM(K84:K86)</f>
        <v>0</v>
      </c>
      <c r="L83" s="396">
        <f>SUM(L84:L86)</f>
        <v>0</v>
      </c>
      <c r="M83" s="15"/>
    </row>
    <row r="84" spans="1:13" s="86" customFormat="1" ht="38.25" customHeight="1">
      <c r="A84" s="78">
        <v>1</v>
      </c>
      <c r="B84" s="79" t="s">
        <v>86</v>
      </c>
      <c r="C84" s="98" t="s">
        <v>78</v>
      </c>
      <c r="D84" s="88">
        <v>0</v>
      </c>
      <c r="E84" s="80">
        <v>3100</v>
      </c>
      <c r="F84" s="81">
        <v>0</v>
      </c>
      <c r="G84" s="82">
        <f>E84*F84</f>
        <v>0</v>
      </c>
      <c r="H84" s="83">
        <v>10000</v>
      </c>
      <c r="I84" s="84">
        <v>0</v>
      </c>
      <c r="J84" s="82">
        <f>H84*I84</f>
        <v>0</v>
      </c>
      <c r="K84" s="94">
        <v>0</v>
      </c>
      <c r="L84" s="395">
        <f>SUM(D84+G84+J84+K84)</f>
        <v>0</v>
      </c>
      <c r="M84" s="85" t="s">
        <v>246</v>
      </c>
    </row>
    <row r="85" spans="1:13" s="86" customFormat="1" ht="38.25" customHeight="1">
      <c r="A85" s="89">
        <v>2</v>
      </c>
      <c r="B85" s="90" t="s">
        <v>87</v>
      </c>
      <c r="C85" s="99" t="s">
        <v>88</v>
      </c>
      <c r="D85" s="91">
        <v>0</v>
      </c>
      <c r="E85" s="92">
        <v>2100</v>
      </c>
      <c r="F85" s="93">
        <v>0</v>
      </c>
      <c r="G85" s="91">
        <f>E85*F85</f>
        <v>0</v>
      </c>
      <c r="H85" s="92">
        <v>7500</v>
      </c>
      <c r="I85" s="93">
        <v>0</v>
      </c>
      <c r="J85" s="91">
        <f>H85*I85</f>
        <v>0</v>
      </c>
      <c r="K85" s="97">
        <v>0</v>
      </c>
      <c r="L85" s="91">
        <f>SUM(D85+G85+J85+K85)</f>
        <v>0</v>
      </c>
      <c r="M85" s="87"/>
    </row>
    <row r="86" spans="1:13" s="77" customFormat="1" ht="16.5" customHeight="1">
      <c r="A86" s="397"/>
      <c r="B86" s="398"/>
      <c r="C86" s="398"/>
      <c r="D86" s="399"/>
      <c r="E86" s="400"/>
      <c r="F86" s="399"/>
      <c r="G86" s="401"/>
      <c r="H86" s="399"/>
      <c r="I86" s="400"/>
      <c r="J86" s="399"/>
      <c r="K86" s="402"/>
      <c r="L86" s="399"/>
      <c r="M86" s="403"/>
    </row>
    <row r="89" spans="1:13" ht="23.25">
      <c r="A89" s="7" t="s">
        <v>245</v>
      </c>
      <c r="M89" s="408" t="s">
        <v>247</v>
      </c>
    </row>
    <row r="90" spans="1:13" ht="16.5" customHeight="1">
      <c r="A90" s="37"/>
      <c r="B90" s="16"/>
      <c r="C90" s="38"/>
      <c r="D90" s="1834" t="s">
        <v>347</v>
      </c>
      <c r="E90" s="1835"/>
      <c r="F90" s="1835"/>
      <c r="G90" s="1835"/>
      <c r="H90" s="1835"/>
      <c r="I90" s="1835"/>
      <c r="J90" s="1835"/>
      <c r="K90" s="1835"/>
      <c r="L90" s="1836"/>
      <c r="M90" s="16"/>
    </row>
    <row r="91" spans="1:13" ht="16.5" customHeight="1">
      <c r="A91" s="39" t="s">
        <v>22</v>
      </c>
      <c r="B91" s="39" t="s">
        <v>45</v>
      </c>
      <c r="C91" s="39" t="s">
        <v>11</v>
      </c>
      <c r="D91" s="40" t="s">
        <v>12</v>
      </c>
      <c r="E91" s="1834" t="s">
        <v>26</v>
      </c>
      <c r="F91" s="1835"/>
      <c r="G91" s="1836"/>
      <c r="H91" s="1834" t="s">
        <v>25</v>
      </c>
      <c r="I91" s="1835"/>
      <c r="J91" s="1836"/>
      <c r="K91" s="40" t="s">
        <v>27</v>
      </c>
      <c r="L91" s="37" t="s">
        <v>27</v>
      </c>
      <c r="M91" s="42" t="s">
        <v>10</v>
      </c>
    </row>
    <row r="92" spans="1:13" ht="16.5" customHeight="1">
      <c r="A92" s="39" t="s">
        <v>43</v>
      </c>
      <c r="B92" s="43"/>
      <c r="C92" s="43"/>
      <c r="D92" s="39" t="s">
        <v>89</v>
      </c>
      <c r="E92" s="37" t="s">
        <v>13</v>
      </c>
      <c r="F92" s="37" t="s">
        <v>24</v>
      </c>
      <c r="G92" s="37" t="s">
        <v>28</v>
      </c>
      <c r="H92" s="37" t="s">
        <v>13</v>
      </c>
      <c r="I92" s="40" t="s">
        <v>24</v>
      </c>
      <c r="J92" s="41" t="s">
        <v>28</v>
      </c>
      <c r="K92" s="42" t="s">
        <v>29</v>
      </c>
      <c r="L92" s="39" t="s">
        <v>14</v>
      </c>
      <c r="M92" s="15"/>
    </row>
    <row r="93" spans="1:13" ht="16.5" customHeight="1">
      <c r="A93" s="44"/>
      <c r="B93" s="45"/>
      <c r="C93" s="45"/>
      <c r="D93" s="44" t="s">
        <v>41</v>
      </c>
      <c r="E93" s="44" t="s">
        <v>41</v>
      </c>
      <c r="F93" s="44" t="s">
        <v>16</v>
      </c>
      <c r="G93" s="44" t="s">
        <v>41</v>
      </c>
      <c r="H93" s="44" t="s">
        <v>41</v>
      </c>
      <c r="I93" s="20" t="s">
        <v>16</v>
      </c>
      <c r="J93" s="44" t="s">
        <v>41</v>
      </c>
      <c r="K93" s="44" t="s">
        <v>41</v>
      </c>
      <c r="L93" s="44" t="s">
        <v>41</v>
      </c>
      <c r="M93" s="17"/>
    </row>
    <row r="94" spans="1:13" ht="16.5" customHeight="1">
      <c r="A94" s="39"/>
      <c r="B94" s="394" t="s">
        <v>241</v>
      </c>
      <c r="C94" s="43"/>
      <c r="D94" s="396">
        <f>SUM(D95:D97)</f>
        <v>189000</v>
      </c>
      <c r="E94" s="39"/>
      <c r="F94" s="39"/>
      <c r="G94" s="396">
        <f>SUM(G95:G97)</f>
        <v>26000</v>
      </c>
      <c r="H94" s="4"/>
      <c r="I94" s="42"/>
      <c r="J94" s="396">
        <f>SUM(J95:J97)</f>
        <v>70000</v>
      </c>
      <c r="K94" s="396">
        <f>SUM(K95:K97)</f>
        <v>5000</v>
      </c>
      <c r="L94" s="396">
        <f>SUM(L95:L97)</f>
        <v>290000</v>
      </c>
      <c r="M94" s="15"/>
    </row>
    <row r="95" spans="1:13" s="86" customFormat="1" ht="38.25" customHeight="1">
      <c r="A95" s="78">
        <v>1</v>
      </c>
      <c r="B95" s="79" t="s">
        <v>86</v>
      </c>
      <c r="C95" s="98" t="s">
        <v>78</v>
      </c>
      <c r="D95" s="88">
        <f>123000+3000</f>
        <v>126000</v>
      </c>
      <c r="E95" s="80">
        <v>3100</v>
      </c>
      <c r="F95" s="81">
        <v>5</v>
      </c>
      <c r="G95" s="82">
        <f>E95*F95</f>
        <v>15500</v>
      </c>
      <c r="H95" s="83">
        <v>10000</v>
      </c>
      <c r="I95" s="84">
        <v>4</v>
      </c>
      <c r="J95" s="82">
        <f>H95*I95</f>
        <v>40000</v>
      </c>
      <c r="K95" s="94">
        <v>0</v>
      </c>
      <c r="L95" s="395">
        <f>SUM(D95+G95+J95+K95)</f>
        <v>181500</v>
      </c>
      <c r="M95" s="85" t="s">
        <v>246</v>
      </c>
    </row>
    <row r="96" spans="1:13" s="86" customFormat="1" ht="38.25" customHeight="1">
      <c r="A96" s="89">
        <v>2</v>
      </c>
      <c r="B96" s="90" t="s">
        <v>87</v>
      </c>
      <c r="C96" s="99" t="s">
        <v>88</v>
      </c>
      <c r="D96" s="91">
        <f>60000+3000</f>
        <v>63000</v>
      </c>
      <c r="E96" s="92">
        <v>2100</v>
      </c>
      <c r="F96" s="93">
        <v>5</v>
      </c>
      <c r="G96" s="91">
        <f>E96*F96</f>
        <v>10500</v>
      </c>
      <c r="H96" s="92">
        <v>7500</v>
      </c>
      <c r="I96" s="93">
        <v>4</v>
      </c>
      <c r="J96" s="91">
        <f>H96*I96</f>
        <v>30000</v>
      </c>
      <c r="K96" s="97">
        <v>5000</v>
      </c>
      <c r="L96" s="91">
        <f>SUM(D96+G96+J96+K96)</f>
        <v>108500</v>
      </c>
      <c r="M96" s="87"/>
    </row>
    <row r="97" spans="1:13" s="77" customFormat="1" ht="16.5" customHeight="1">
      <c r="A97" s="397"/>
      <c r="B97" s="398"/>
      <c r="C97" s="398"/>
      <c r="D97" s="399"/>
      <c r="E97" s="400"/>
      <c r="F97" s="399"/>
      <c r="G97" s="401"/>
      <c r="H97" s="399"/>
      <c r="I97" s="400"/>
      <c r="J97" s="399"/>
      <c r="K97" s="402"/>
      <c r="L97" s="399"/>
      <c r="M97" s="403"/>
    </row>
  </sheetData>
  <mergeCells count="42">
    <mergeCell ref="B4:E5"/>
    <mergeCell ref="H12:I12"/>
    <mergeCell ref="A34:M34"/>
    <mergeCell ref="H8:I8"/>
    <mergeCell ref="F6:G6"/>
    <mergeCell ref="H6:I6"/>
    <mergeCell ref="H9:I9"/>
    <mergeCell ref="H10:I10"/>
    <mergeCell ref="H11:I11"/>
    <mergeCell ref="F12:G12"/>
    <mergeCell ref="H7:I7"/>
    <mergeCell ref="D90:L90"/>
    <mergeCell ref="E91:G91"/>
    <mergeCell ref="H91:J91"/>
    <mergeCell ref="D68:L68"/>
    <mergeCell ref="E69:G69"/>
    <mergeCell ref="H69:J69"/>
    <mergeCell ref="D79:L79"/>
    <mergeCell ref="E80:G80"/>
    <mergeCell ref="H80:J80"/>
    <mergeCell ref="D45:L45"/>
    <mergeCell ref="E46:G46"/>
    <mergeCell ref="H46:J46"/>
    <mergeCell ref="D55:L55"/>
    <mergeCell ref="E56:G56"/>
    <mergeCell ref="H56:J56"/>
    <mergeCell ref="A2:M2"/>
    <mergeCell ref="D36:L36"/>
    <mergeCell ref="E37:G37"/>
    <mergeCell ref="H37:J37"/>
    <mergeCell ref="H4:I4"/>
    <mergeCell ref="H5:I5"/>
    <mergeCell ref="F4:G4"/>
    <mergeCell ref="F5:G5"/>
    <mergeCell ref="K4:M4"/>
    <mergeCell ref="B6:E6"/>
    <mergeCell ref="A4:A5"/>
    <mergeCell ref="F7:G7"/>
    <mergeCell ref="F8:G8"/>
    <mergeCell ref="F9:G9"/>
    <mergeCell ref="F10:G10"/>
    <mergeCell ref="F11:G11"/>
  </mergeCells>
  <phoneticPr fontId="2" type="noConversion"/>
  <printOptions horizontalCentered="1"/>
  <pageMargins left="0.35433070866141736" right="0.35433070866141736" top="0.38" bottom="7.874015748031496E-2" header="0.37" footer="0.31496062992125984"/>
  <pageSetup paperSize="9" scale="80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</sheetPr>
  <dimension ref="A1:K142"/>
  <sheetViews>
    <sheetView workbookViewId="0">
      <selection activeCell="J6" sqref="J6"/>
    </sheetView>
  </sheetViews>
  <sheetFormatPr defaultRowHeight="18.75"/>
  <cols>
    <col min="1" max="1" width="5.42578125" style="1158" customWidth="1"/>
    <col min="2" max="2" width="26" style="362" customWidth="1"/>
    <col min="3" max="4" width="12.140625" style="362" customWidth="1"/>
    <col min="5" max="5" width="29.42578125" style="362" customWidth="1"/>
    <col min="6" max="6" width="11" style="362" customWidth="1"/>
    <col min="7" max="9" width="8" style="362" customWidth="1"/>
    <col min="10" max="10" width="11" style="362" customWidth="1"/>
    <col min="11" max="11" width="20.28515625" style="366" customWidth="1"/>
  </cols>
  <sheetData>
    <row r="1" spans="1:11">
      <c r="K1" s="357" t="s">
        <v>917</v>
      </c>
    </row>
    <row r="2" spans="1:11" ht="21">
      <c r="A2" s="1856" t="s">
        <v>753</v>
      </c>
      <c r="B2" s="1856"/>
      <c r="C2" s="1856"/>
      <c r="D2" s="1856"/>
      <c r="E2" s="1856"/>
      <c r="F2" s="1856"/>
      <c r="G2" s="1856"/>
      <c r="H2" s="1856"/>
      <c r="I2" s="1856"/>
      <c r="J2" s="1856"/>
      <c r="K2" s="1856"/>
    </row>
    <row r="3" spans="1:11">
      <c r="A3" s="1159" t="str">
        <f>สรุปคำขอ!A3</f>
        <v>หน่วยงาน ...............................................................................</v>
      </c>
      <c r="K3" s="363" t="s">
        <v>55</v>
      </c>
    </row>
    <row r="4" spans="1:11" ht="18.75" customHeight="1">
      <c r="A4" s="1854" t="s">
        <v>22</v>
      </c>
      <c r="B4" s="1857" t="s">
        <v>200</v>
      </c>
      <c r="C4" s="780" t="s">
        <v>513</v>
      </c>
      <c r="D4" s="1297" t="s">
        <v>725</v>
      </c>
      <c r="E4" s="1853" t="s">
        <v>754</v>
      </c>
      <c r="F4" s="1853"/>
      <c r="G4" s="1853"/>
      <c r="H4" s="1853"/>
      <c r="I4" s="1853"/>
      <c r="J4" s="1853"/>
      <c r="K4" s="1853" t="s">
        <v>10</v>
      </c>
    </row>
    <row r="5" spans="1:11" ht="57" thickBot="1">
      <c r="A5" s="1855"/>
      <c r="B5" s="1858"/>
      <c r="C5" s="826" t="s">
        <v>375</v>
      </c>
      <c r="D5" s="1235" t="s">
        <v>344</v>
      </c>
      <c r="E5" s="1240" t="s">
        <v>502</v>
      </c>
      <c r="F5" s="1240" t="s">
        <v>201</v>
      </c>
      <c r="G5" s="1240" t="s">
        <v>202</v>
      </c>
      <c r="H5" s="1240" t="s">
        <v>58</v>
      </c>
      <c r="I5" s="1240" t="s">
        <v>101</v>
      </c>
      <c r="J5" s="1240" t="s">
        <v>203</v>
      </c>
      <c r="K5" s="1853"/>
    </row>
    <row r="6" spans="1:11" ht="20.25" thickTop="1" thickBot="1">
      <c r="A6" s="1165"/>
      <c r="B6" s="1173" t="s">
        <v>44</v>
      </c>
      <c r="C6" s="409"/>
      <c r="D6" s="409"/>
      <c r="E6" s="409"/>
      <c r="F6" s="1180"/>
      <c r="G6" s="1181"/>
      <c r="H6" s="1181"/>
      <c r="I6" s="1181"/>
      <c r="J6" s="364">
        <f>SUM(J7:J14)</f>
        <v>0</v>
      </c>
      <c r="K6" s="365"/>
    </row>
    <row r="7" spans="1:11" ht="23.25" customHeight="1" thickTop="1">
      <c r="A7" s="1166">
        <v>1</v>
      </c>
      <c r="B7" s="1167" t="s">
        <v>501</v>
      </c>
      <c r="C7" s="1238"/>
      <c r="D7" s="1238"/>
      <c r="E7" s="1174"/>
      <c r="F7" s="1182"/>
      <c r="G7" s="1183"/>
      <c r="H7" s="1183"/>
      <c r="I7" s="1183"/>
      <c r="J7" s="1168"/>
      <c r="K7" s="1155"/>
    </row>
    <row r="8" spans="1:11" ht="37.5">
      <c r="A8" s="1169">
        <v>2</v>
      </c>
      <c r="B8" s="1170" t="s">
        <v>501</v>
      </c>
      <c r="C8" s="1239"/>
      <c r="D8" s="1239"/>
      <c r="E8" s="1175"/>
      <c r="F8" s="1184"/>
      <c r="G8" s="1185"/>
      <c r="H8" s="1185"/>
      <c r="I8" s="1185"/>
      <c r="J8" s="1171"/>
      <c r="K8" s="1156"/>
    </row>
    <row r="9" spans="1:11" ht="37.5">
      <c r="A9" s="1169">
        <v>3</v>
      </c>
      <c r="B9" s="1170" t="s">
        <v>501</v>
      </c>
      <c r="C9" s="1239"/>
      <c r="D9" s="1239"/>
      <c r="E9" s="1175"/>
      <c r="F9" s="1184"/>
      <c r="G9" s="1185"/>
      <c r="H9" s="1185"/>
      <c r="I9" s="1185"/>
      <c r="J9" s="1171"/>
      <c r="K9" s="1156"/>
    </row>
    <row r="10" spans="1:11" ht="37.5">
      <c r="A10" s="1172">
        <v>4</v>
      </c>
      <c r="B10" s="1170" t="s">
        <v>501</v>
      </c>
      <c r="C10" s="1239"/>
      <c r="D10" s="1239"/>
      <c r="E10" s="1175"/>
      <c r="F10" s="1184"/>
      <c r="G10" s="1185"/>
      <c r="H10" s="1185"/>
      <c r="I10" s="1185"/>
      <c r="J10" s="1171"/>
      <c r="K10" s="1156"/>
    </row>
    <row r="11" spans="1:11" ht="37.5">
      <c r="A11" s="1169">
        <v>5</v>
      </c>
      <c r="B11" s="1170" t="s">
        <v>501</v>
      </c>
      <c r="C11" s="1239"/>
      <c r="D11" s="1239"/>
      <c r="E11" s="1175"/>
      <c r="F11" s="1184"/>
      <c r="G11" s="1185"/>
      <c r="H11" s="1185"/>
      <c r="I11" s="1185"/>
      <c r="J11" s="1171"/>
      <c r="K11" s="1156"/>
    </row>
    <row r="12" spans="1:11" ht="37.5">
      <c r="A12" s="1169">
        <v>6</v>
      </c>
      <c r="B12" s="1170" t="s">
        <v>501</v>
      </c>
      <c r="C12" s="1239"/>
      <c r="D12" s="1239"/>
      <c r="E12" s="1175"/>
      <c r="F12" s="1184"/>
      <c r="G12" s="1185"/>
      <c r="H12" s="1185"/>
      <c r="I12" s="1185"/>
      <c r="J12" s="1171"/>
      <c r="K12" s="1156"/>
    </row>
    <row r="13" spans="1:11" ht="37.5">
      <c r="A13" s="1172">
        <v>7</v>
      </c>
      <c r="B13" s="1170" t="s">
        <v>501</v>
      </c>
      <c r="C13" s="1239"/>
      <c r="D13" s="1239"/>
      <c r="E13" s="1175"/>
      <c r="F13" s="1184"/>
      <c r="G13" s="1185"/>
      <c r="H13" s="1185"/>
      <c r="I13" s="1185"/>
      <c r="J13" s="1171"/>
      <c r="K13" s="1156"/>
    </row>
    <row r="14" spans="1:11" ht="37.5">
      <c r="A14" s="1169">
        <v>8</v>
      </c>
      <c r="B14" s="1170" t="s">
        <v>501</v>
      </c>
      <c r="C14" s="1239"/>
      <c r="D14" s="1239"/>
      <c r="E14" s="1175"/>
      <c r="F14" s="1184"/>
      <c r="G14" s="1185"/>
      <c r="H14" s="1185"/>
      <c r="I14" s="1185"/>
      <c r="J14" s="1171"/>
      <c r="K14" s="1156"/>
    </row>
    <row r="15" spans="1:11">
      <c r="A15" s="1160"/>
      <c r="B15" s="1177"/>
      <c r="C15" s="1157"/>
      <c r="D15" s="1157"/>
      <c r="E15" s="1176"/>
      <c r="F15" s="1176"/>
      <c r="G15" s="1157"/>
      <c r="H15" s="1157"/>
      <c r="I15" s="1157"/>
      <c r="J15" s="1178"/>
      <c r="K15" s="1179"/>
    </row>
    <row r="29" spans="1:11" ht="21">
      <c r="A29" s="1856" t="s">
        <v>755</v>
      </c>
      <c r="B29" s="1856"/>
      <c r="C29" s="1856"/>
      <c r="D29" s="1856"/>
      <c r="E29" s="1856"/>
      <c r="F29" s="1856"/>
      <c r="G29" s="1856"/>
      <c r="H29" s="1856"/>
      <c r="I29" s="1856"/>
      <c r="J29" s="1856"/>
      <c r="K29" s="1856"/>
    </row>
    <row r="31" spans="1:11" ht="18.75" customHeight="1">
      <c r="A31" s="1854" t="s">
        <v>22</v>
      </c>
      <c r="B31" s="1857" t="s">
        <v>200</v>
      </c>
      <c r="C31" s="780" t="s">
        <v>513</v>
      </c>
      <c r="D31" s="1297" t="s">
        <v>725</v>
      </c>
      <c r="E31" s="1853" t="s">
        <v>754</v>
      </c>
      <c r="F31" s="1853"/>
      <c r="G31" s="1853"/>
      <c r="H31" s="1853"/>
      <c r="I31" s="1853"/>
      <c r="J31" s="1853"/>
      <c r="K31" s="1853" t="s">
        <v>10</v>
      </c>
    </row>
    <row r="32" spans="1:11" ht="57" thickBot="1">
      <c r="A32" s="1855"/>
      <c r="B32" s="1858"/>
      <c r="C32" s="826" t="s">
        <v>375</v>
      </c>
      <c r="D32" s="1235" t="s">
        <v>344</v>
      </c>
      <c r="E32" s="1300" t="s">
        <v>502</v>
      </c>
      <c r="F32" s="1300" t="s">
        <v>201</v>
      </c>
      <c r="G32" s="1300" t="s">
        <v>202</v>
      </c>
      <c r="H32" s="1300" t="s">
        <v>58</v>
      </c>
      <c r="I32" s="1300" t="s">
        <v>101</v>
      </c>
      <c r="J32" s="1300" t="s">
        <v>203</v>
      </c>
      <c r="K32" s="1853"/>
    </row>
    <row r="33" spans="1:11" ht="20.25" thickTop="1" thickBot="1">
      <c r="A33" s="1205"/>
      <c r="B33" s="1207"/>
      <c r="C33" s="1207"/>
      <c r="D33" s="1207"/>
      <c r="E33" s="1201" t="s">
        <v>44</v>
      </c>
      <c r="F33" s="1201"/>
      <c r="G33" s="1202"/>
      <c r="H33" s="1202"/>
      <c r="I33" s="1202"/>
      <c r="J33" s="1203">
        <f>J34+J60+J92+J124</f>
        <v>0</v>
      </c>
      <c r="K33" s="1204"/>
    </row>
    <row r="34" spans="1:11" ht="19.5" thickTop="1">
      <c r="A34" s="1206">
        <v>1</v>
      </c>
      <c r="B34" s="1208" t="s">
        <v>501</v>
      </c>
      <c r="C34" s="1208"/>
      <c r="D34" s="1208"/>
      <c r="E34" s="1196"/>
      <c r="F34" s="1197"/>
      <c r="G34" s="1198"/>
      <c r="H34" s="1198"/>
      <c r="I34" s="1198"/>
      <c r="J34" s="1199">
        <f>J35+J39+J42+J46+J50+J51+J52</f>
        <v>0</v>
      </c>
      <c r="K34" s="1200"/>
    </row>
    <row r="35" spans="1:11">
      <c r="A35" s="1161"/>
      <c r="B35" s="1154"/>
      <c r="C35" s="1154"/>
      <c r="D35" s="1154"/>
      <c r="E35" s="1186" t="s">
        <v>210</v>
      </c>
      <c r="F35" s="1186"/>
      <c r="G35" s="1188"/>
      <c r="H35" s="1188"/>
      <c r="I35" s="1188"/>
      <c r="J35" s="1189">
        <f>SUM(J36:J38)</f>
        <v>0</v>
      </c>
      <c r="K35" s="1190" t="s">
        <v>60</v>
      </c>
    </row>
    <row r="36" spans="1:11">
      <c r="A36" s="1162"/>
      <c r="B36" s="367"/>
      <c r="C36" s="367"/>
      <c r="D36" s="367"/>
      <c r="E36" s="368" t="s">
        <v>211</v>
      </c>
      <c r="F36" s="368"/>
      <c r="G36" s="369"/>
      <c r="H36" s="369"/>
      <c r="I36" s="369"/>
      <c r="J36" s="359"/>
      <c r="K36" s="370" t="s">
        <v>205</v>
      </c>
    </row>
    <row r="37" spans="1:11">
      <c r="A37" s="1162"/>
      <c r="B37" s="367"/>
      <c r="C37" s="367"/>
      <c r="D37" s="367"/>
      <c r="E37" s="368" t="s">
        <v>212</v>
      </c>
      <c r="F37" s="368"/>
      <c r="G37" s="369"/>
      <c r="H37" s="369"/>
      <c r="I37" s="369"/>
      <c r="J37" s="359"/>
      <c r="K37" s="371"/>
    </row>
    <row r="38" spans="1:11">
      <c r="A38" s="1162"/>
      <c r="B38" s="367"/>
      <c r="C38" s="367"/>
      <c r="D38" s="367"/>
      <c r="E38" s="368" t="s">
        <v>213</v>
      </c>
      <c r="F38" s="368"/>
      <c r="G38" s="369"/>
      <c r="H38" s="369"/>
      <c r="I38" s="369"/>
      <c r="J38" s="359"/>
      <c r="K38" s="371"/>
    </row>
    <row r="39" spans="1:11">
      <c r="A39" s="1162"/>
      <c r="B39" s="367"/>
      <c r="C39" s="367"/>
      <c r="D39" s="367"/>
      <c r="E39" s="368" t="s">
        <v>214</v>
      </c>
      <c r="F39" s="368"/>
      <c r="G39" s="369"/>
      <c r="H39" s="369"/>
      <c r="I39" s="369"/>
      <c r="J39" s="359">
        <f>SUM(J40:J41)</f>
        <v>0</v>
      </c>
      <c r="K39" s="371"/>
    </row>
    <row r="40" spans="1:11">
      <c r="A40" s="1162"/>
      <c r="B40" s="367"/>
      <c r="C40" s="367"/>
      <c r="D40" s="367"/>
      <c r="E40" s="368" t="s">
        <v>215</v>
      </c>
      <c r="F40" s="368"/>
      <c r="G40" s="369"/>
      <c r="H40" s="369"/>
      <c r="I40" s="369"/>
      <c r="J40" s="359"/>
      <c r="K40" s="371"/>
    </row>
    <row r="41" spans="1:11">
      <c r="A41" s="1162"/>
      <c r="B41" s="367"/>
      <c r="C41" s="367"/>
      <c r="D41" s="367"/>
      <c r="E41" s="368" t="s">
        <v>216</v>
      </c>
      <c r="F41" s="368"/>
      <c r="G41" s="369"/>
      <c r="H41" s="369"/>
      <c r="I41" s="369"/>
      <c r="J41" s="359"/>
      <c r="K41" s="371"/>
    </row>
    <row r="42" spans="1:11">
      <c r="A42" s="1162"/>
      <c r="B42" s="367"/>
      <c r="C42" s="367"/>
      <c r="D42" s="367"/>
      <c r="E42" s="368" t="s">
        <v>208</v>
      </c>
      <c r="F42" s="368"/>
      <c r="G42" s="369"/>
      <c r="H42" s="369"/>
      <c r="I42" s="369"/>
      <c r="J42" s="359">
        <f>SUM(J43:J45)</f>
        <v>0</v>
      </c>
      <c r="K42" s="371"/>
    </row>
    <row r="43" spans="1:11">
      <c r="A43" s="1162"/>
      <c r="B43" s="367"/>
      <c r="C43" s="367"/>
      <c r="D43" s="367"/>
      <c r="E43" s="368" t="s">
        <v>204</v>
      </c>
      <c r="F43" s="368"/>
      <c r="G43" s="369"/>
      <c r="H43" s="369"/>
      <c r="I43" s="369"/>
      <c r="J43" s="359"/>
      <c r="K43" s="371"/>
    </row>
    <row r="44" spans="1:11">
      <c r="A44" s="1162"/>
      <c r="B44" s="367"/>
      <c r="C44" s="367"/>
      <c r="D44" s="367"/>
      <c r="E44" s="368" t="s">
        <v>206</v>
      </c>
      <c r="F44" s="368"/>
      <c r="G44" s="369"/>
      <c r="H44" s="369"/>
      <c r="I44" s="369"/>
      <c r="J44" s="359"/>
      <c r="K44" s="371"/>
    </row>
    <row r="45" spans="1:11">
      <c r="A45" s="1162"/>
      <c r="B45" s="367"/>
      <c r="C45" s="367"/>
      <c r="D45" s="367"/>
      <c r="E45" s="368" t="s">
        <v>207</v>
      </c>
      <c r="F45" s="368"/>
      <c r="G45" s="369"/>
      <c r="H45" s="369"/>
      <c r="I45" s="369"/>
      <c r="J45" s="359"/>
      <c r="K45" s="371"/>
    </row>
    <row r="46" spans="1:11">
      <c r="A46" s="1162"/>
      <c r="B46" s="367"/>
      <c r="C46" s="367"/>
      <c r="D46" s="367"/>
      <c r="E46" s="368" t="s">
        <v>209</v>
      </c>
      <c r="F46" s="368"/>
      <c r="G46" s="369"/>
      <c r="H46" s="369"/>
      <c r="I46" s="369"/>
      <c r="J46" s="359">
        <f>SUM(J47:J49)</f>
        <v>0</v>
      </c>
      <c r="K46" s="371"/>
    </row>
    <row r="47" spans="1:11">
      <c r="A47" s="1162"/>
      <c r="B47" s="367"/>
      <c r="C47" s="367"/>
      <c r="D47" s="367"/>
      <c r="E47" s="368" t="s">
        <v>204</v>
      </c>
      <c r="F47" s="368"/>
      <c r="G47" s="369"/>
      <c r="H47" s="369"/>
      <c r="I47" s="369"/>
      <c r="J47" s="359"/>
      <c r="K47" s="371"/>
    </row>
    <row r="48" spans="1:11">
      <c r="A48" s="1162"/>
      <c r="B48" s="367"/>
      <c r="C48" s="367"/>
      <c r="D48" s="367"/>
      <c r="E48" s="368" t="s">
        <v>206</v>
      </c>
      <c r="F48" s="368"/>
      <c r="G48" s="369"/>
      <c r="H48" s="369"/>
      <c r="I48" s="369"/>
      <c r="J48" s="359"/>
      <c r="K48" s="371"/>
    </row>
    <row r="49" spans="1:11">
      <c r="A49" s="1162"/>
      <c r="B49" s="367"/>
      <c r="C49" s="367"/>
      <c r="D49" s="367"/>
      <c r="E49" s="368" t="s">
        <v>207</v>
      </c>
      <c r="F49" s="368"/>
      <c r="G49" s="369"/>
      <c r="H49" s="369"/>
      <c r="I49" s="369"/>
      <c r="J49" s="359"/>
      <c r="K49" s="371"/>
    </row>
    <row r="50" spans="1:11">
      <c r="A50" s="1162"/>
      <c r="B50" s="367"/>
      <c r="C50" s="367"/>
      <c r="D50" s="367"/>
      <c r="E50" s="371" t="s">
        <v>217</v>
      </c>
      <c r="F50" s="371"/>
      <c r="G50" s="369"/>
      <c r="H50" s="369"/>
      <c r="I50" s="369"/>
      <c r="J50" s="359"/>
      <c r="K50" s="371"/>
    </row>
    <row r="51" spans="1:11">
      <c r="A51" s="1162"/>
      <c r="B51" s="367"/>
      <c r="C51" s="367"/>
      <c r="D51" s="367"/>
      <c r="E51" s="371" t="s">
        <v>218</v>
      </c>
      <c r="F51" s="371"/>
      <c r="G51" s="369"/>
      <c r="H51" s="369"/>
      <c r="I51" s="369"/>
      <c r="J51" s="359"/>
      <c r="K51" s="371"/>
    </row>
    <row r="52" spans="1:11">
      <c r="A52" s="1163"/>
      <c r="B52" s="369"/>
      <c r="C52" s="369"/>
      <c r="D52" s="369"/>
      <c r="E52" s="371" t="s">
        <v>248</v>
      </c>
      <c r="F52" s="371"/>
      <c r="G52" s="369"/>
      <c r="H52" s="369"/>
      <c r="I52" s="369"/>
      <c r="J52" s="369"/>
      <c r="K52" s="371"/>
    </row>
    <row r="53" spans="1:11">
      <c r="A53" s="1163"/>
      <c r="B53" s="369"/>
      <c r="C53" s="369"/>
      <c r="D53" s="369"/>
      <c r="E53" s="371"/>
      <c r="F53" s="1212"/>
      <c r="G53" s="369"/>
      <c r="H53" s="369"/>
      <c r="I53" s="369"/>
      <c r="J53" s="369"/>
      <c r="K53" s="1213"/>
    </row>
    <row r="54" spans="1:11">
      <c r="A54" s="1163"/>
      <c r="B54" s="369"/>
      <c r="C54" s="369"/>
      <c r="D54" s="369"/>
      <c r="E54" s="371"/>
      <c r="F54" s="1212"/>
      <c r="G54" s="369"/>
      <c r="H54" s="369"/>
      <c r="I54" s="369"/>
      <c r="J54" s="369"/>
      <c r="K54" s="1213"/>
    </row>
    <row r="55" spans="1:11">
      <c r="A55" s="1163"/>
      <c r="B55" s="369"/>
      <c r="C55" s="369"/>
      <c r="D55" s="369"/>
      <c r="E55" s="371"/>
      <c r="F55" s="1212"/>
      <c r="G55" s="369"/>
      <c r="H55" s="369"/>
      <c r="I55" s="369"/>
      <c r="J55" s="369"/>
      <c r="K55" s="1213"/>
    </row>
    <row r="56" spans="1:11">
      <c r="A56" s="1163"/>
      <c r="B56" s="369"/>
      <c r="C56" s="369"/>
      <c r="D56" s="369"/>
      <c r="E56" s="371"/>
      <c r="F56" s="1212"/>
      <c r="G56" s="369"/>
      <c r="H56" s="369"/>
      <c r="I56" s="369"/>
      <c r="J56" s="369"/>
      <c r="K56" s="1213"/>
    </row>
    <row r="57" spans="1:11">
      <c r="A57" s="1164"/>
      <c r="B57" s="373"/>
      <c r="C57" s="373"/>
      <c r="D57" s="373"/>
      <c r="E57" s="372"/>
      <c r="F57" s="1214"/>
      <c r="G57" s="373"/>
      <c r="H57" s="373"/>
      <c r="I57" s="373"/>
      <c r="J57" s="373"/>
      <c r="K57" s="1215"/>
    </row>
    <row r="58" spans="1:11" ht="21">
      <c r="A58" s="1854" t="s">
        <v>22</v>
      </c>
      <c r="B58" s="1857" t="s">
        <v>200</v>
      </c>
      <c r="C58" s="780" t="s">
        <v>513</v>
      </c>
      <c r="D58" s="1297" t="s">
        <v>725</v>
      </c>
      <c r="E58" s="1853" t="s">
        <v>754</v>
      </c>
      <c r="F58" s="1853"/>
      <c r="G58" s="1853"/>
      <c r="H58" s="1853"/>
      <c r="I58" s="1853"/>
      <c r="J58" s="1853"/>
      <c r="K58" s="1853" t="s">
        <v>10</v>
      </c>
    </row>
    <row r="59" spans="1:11" ht="57" thickBot="1">
      <c r="A59" s="1855"/>
      <c r="B59" s="1858"/>
      <c r="C59" s="826" t="s">
        <v>375</v>
      </c>
      <c r="D59" s="1235" t="s">
        <v>344</v>
      </c>
      <c r="E59" s="1300" t="s">
        <v>502</v>
      </c>
      <c r="F59" s="1300" t="s">
        <v>201</v>
      </c>
      <c r="G59" s="1300" t="s">
        <v>202</v>
      </c>
      <c r="H59" s="1300" t="s">
        <v>58</v>
      </c>
      <c r="I59" s="1300" t="s">
        <v>101</v>
      </c>
      <c r="J59" s="1300" t="s">
        <v>203</v>
      </c>
      <c r="K59" s="1853"/>
    </row>
    <row r="60" spans="1:11" ht="19.5" thickTop="1">
      <c r="A60" s="1210">
        <v>2</v>
      </c>
      <c r="B60" s="1209" t="s">
        <v>501</v>
      </c>
      <c r="C60" s="1209"/>
      <c r="D60" s="1209"/>
      <c r="E60" s="1187"/>
      <c r="F60" s="1192"/>
      <c r="G60" s="1193"/>
      <c r="H60" s="1193"/>
      <c r="I60" s="1193"/>
      <c r="J60" s="1194">
        <f>J61+J65+J68+J72+J76+J77+J78</f>
        <v>0</v>
      </c>
      <c r="K60" s="1195"/>
    </row>
    <row r="61" spans="1:11">
      <c r="A61" s="1161"/>
      <c r="B61" s="1154"/>
      <c r="C61" s="1154"/>
      <c r="D61" s="1154"/>
      <c r="E61" s="1186" t="s">
        <v>210</v>
      </c>
      <c r="F61" s="1186"/>
      <c r="G61" s="1188"/>
      <c r="H61" s="1188"/>
      <c r="I61" s="1188"/>
      <c r="J61" s="1189">
        <f>SUM(J62:J64)</f>
        <v>0</v>
      </c>
      <c r="K61" s="1190" t="s">
        <v>60</v>
      </c>
    </row>
    <row r="62" spans="1:11">
      <c r="A62" s="1162"/>
      <c r="B62" s="367"/>
      <c r="C62" s="367"/>
      <c r="D62" s="367"/>
      <c r="E62" s="368" t="s">
        <v>211</v>
      </c>
      <c r="F62" s="368"/>
      <c r="G62" s="369"/>
      <c r="H62" s="369"/>
      <c r="I62" s="369"/>
      <c r="J62" s="359"/>
      <c r="K62" s="370" t="s">
        <v>205</v>
      </c>
    </row>
    <row r="63" spans="1:11">
      <c r="A63" s="1162"/>
      <c r="B63" s="367"/>
      <c r="C63" s="367"/>
      <c r="D63" s="367"/>
      <c r="E63" s="368" t="s">
        <v>212</v>
      </c>
      <c r="F63" s="368"/>
      <c r="G63" s="369"/>
      <c r="H63" s="369"/>
      <c r="I63" s="369"/>
      <c r="J63" s="359"/>
      <c r="K63" s="371"/>
    </row>
    <row r="64" spans="1:11">
      <c r="A64" s="1162"/>
      <c r="B64" s="367"/>
      <c r="C64" s="367"/>
      <c r="D64" s="367"/>
      <c r="E64" s="368" t="s">
        <v>213</v>
      </c>
      <c r="F64" s="368"/>
      <c r="G64" s="369"/>
      <c r="H64" s="369"/>
      <c r="I64" s="369"/>
      <c r="J64" s="359"/>
      <c r="K64" s="371"/>
    </row>
    <row r="65" spans="1:11">
      <c r="A65" s="1162"/>
      <c r="B65" s="367"/>
      <c r="C65" s="367"/>
      <c r="D65" s="367"/>
      <c r="E65" s="368" t="s">
        <v>214</v>
      </c>
      <c r="F65" s="368"/>
      <c r="G65" s="369"/>
      <c r="H65" s="369"/>
      <c r="I65" s="369"/>
      <c r="J65" s="359">
        <f>SUM(J66:J67)</f>
        <v>0</v>
      </c>
      <c r="K65" s="371"/>
    </row>
    <row r="66" spans="1:11">
      <c r="A66" s="1162"/>
      <c r="B66" s="367"/>
      <c r="C66" s="367"/>
      <c r="D66" s="367"/>
      <c r="E66" s="368" t="s">
        <v>215</v>
      </c>
      <c r="F66" s="368"/>
      <c r="G66" s="369"/>
      <c r="H66" s="369"/>
      <c r="I66" s="369"/>
      <c r="J66" s="359"/>
      <c r="K66" s="371"/>
    </row>
    <row r="67" spans="1:11">
      <c r="A67" s="1162"/>
      <c r="B67" s="367"/>
      <c r="C67" s="367"/>
      <c r="D67" s="367"/>
      <c r="E67" s="368" t="s">
        <v>216</v>
      </c>
      <c r="F67" s="368"/>
      <c r="G67" s="369"/>
      <c r="H67" s="369"/>
      <c r="I67" s="369"/>
      <c r="J67" s="359"/>
      <c r="K67" s="371"/>
    </row>
    <row r="68" spans="1:11">
      <c r="A68" s="1162"/>
      <c r="B68" s="367"/>
      <c r="C68" s="367"/>
      <c r="D68" s="367"/>
      <c r="E68" s="368" t="s">
        <v>208</v>
      </c>
      <c r="F68" s="368"/>
      <c r="G68" s="369"/>
      <c r="H68" s="369"/>
      <c r="I68" s="369"/>
      <c r="J68" s="359">
        <f>SUM(J69:J71)</f>
        <v>0</v>
      </c>
      <c r="K68" s="371"/>
    </row>
    <row r="69" spans="1:11">
      <c r="A69" s="1162"/>
      <c r="B69" s="367"/>
      <c r="C69" s="367"/>
      <c r="D69" s="367"/>
      <c r="E69" s="368" t="s">
        <v>204</v>
      </c>
      <c r="F69" s="368"/>
      <c r="G69" s="369"/>
      <c r="H69" s="369"/>
      <c r="I69" s="369"/>
      <c r="J69" s="359"/>
      <c r="K69" s="371"/>
    </row>
    <row r="70" spans="1:11">
      <c r="A70" s="1162"/>
      <c r="B70" s="367"/>
      <c r="C70" s="367"/>
      <c r="D70" s="367"/>
      <c r="E70" s="368" t="s">
        <v>206</v>
      </c>
      <c r="F70" s="368"/>
      <c r="G70" s="369"/>
      <c r="H70" s="369"/>
      <c r="I70" s="369"/>
      <c r="J70" s="359"/>
      <c r="K70" s="371"/>
    </row>
    <row r="71" spans="1:11">
      <c r="A71" s="1162"/>
      <c r="B71" s="367"/>
      <c r="C71" s="367"/>
      <c r="D71" s="367"/>
      <c r="E71" s="368" t="s">
        <v>207</v>
      </c>
      <c r="F71" s="368"/>
      <c r="G71" s="369"/>
      <c r="H71" s="369"/>
      <c r="I71" s="369"/>
      <c r="J71" s="359"/>
      <c r="K71" s="371"/>
    </row>
    <row r="72" spans="1:11">
      <c r="A72" s="1162"/>
      <c r="B72" s="367"/>
      <c r="C72" s="367"/>
      <c r="D72" s="367"/>
      <c r="E72" s="368" t="s">
        <v>209</v>
      </c>
      <c r="F72" s="368"/>
      <c r="G72" s="369"/>
      <c r="H72" s="369"/>
      <c r="I72" s="369"/>
      <c r="J72" s="359">
        <f>SUM(J73:J75)</f>
        <v>0</v>
      </c>
      <c r="K72" s="371"/>
    </row>
    <row r="73" spans="1:11">
      <c r="A73" s="1162"/>
      <c r="B73" s="367"/>
      <c r="C73" s="367"/>
      <c r="D73" s="367"/>
      <c r="E73" s="368" t="s">
        <v>204</v>
      </c>
      <c r="F73" s="368"/>
      <c r="G73" s="369"/>
      <c r="H73" s="369"/>
      <c r="I73" s="369"/>
      <c r="J73" s="359"/>
      <c r="K73" s="371"/>
    </row>
    <row r="74" spans="1:11">
      <c r="A74" s="1162"/>
      <c r="B74" s="367"/>
      <c r="C74" s="367"/>
      <c r="D74" s="367"/>
      <c r="E74" s="368" t="s">
        <v>206</v>
      </c>
      <c r="F74" s="368"/>
      <c r="G74" s="369"/>
      <c r="H74" s="369"/>
      <c r="I74" s="369"/>
      <c r="J74" s="359"/>
      <c r="K74" s="371"/>
    </row>
    <row r="75" spans="1:11">
      <c r="A75" s="1162"/>
      <c r="B75" s="367"/>
      <c r="C75" s="367"/>
      <c r="D75" s="367"/>
      <c r="E75" s="368" t="s">
        <v>207</v>
      </c>
      <c r="F75" s="368"/>
      <c r="G75" s="369"/>
      <c r="H75" s="369"/>
      <c r="I75" s="369"/>
      <c r="J75" s="359"/>
      <c r="K75" s="371"/>
    </row>
    <row r="76" spans="1:11">
      <c r="A76" s="1162"/>
      <c r="B76" s="367"/>
      <c r="C76" s="367"/>
      <c r="D76" s="367"/>
      <c r="E76" s="371" t="s">
        <v>217</v>
      </c>
      <c r="F76" s="371"/>
      <c r="G76" s="369"/>
      <c r="H76" s="369"/>
      <c r="I76" s="369"/>
      <c r="J76" s="359"/>
      <c r="K76" s="371"/>
    </row>
    <row r="77" spans="1:11">
      <c r="A77" s="1162"/>
      <c r="B77" s="367"/>
      <c r="C77" s="367"/>
      <c r="D77" s="367"/>
      <c r="E77" s="371" t="s">
        <v>218</v>
      </c>
      <c r="F77" s="371"/>
      <c r="G77" s="369"/>
      <c r="H77" s="369"/>
      <c r="I77" s="369"/>
      <c r="J77" s="359"/>
      <c r="K77" s="371"/>
    </row>
    <row r="78" spans="1:11">
      <c r="A78" s="1163"/>
      <c r="B78" s="369"/>
      <c r="C78" s="369"/>
      <c r="D78" s="369"/>
      <c r="E78" s="371" t="s">
        <v>248</v>
      </c>
      <c r="F78" s="371"/>
      <c r="G78" s="369"/>
      <c r="H78" s="369"/>
      <c r="I78" s="369"/>
      <c r="J78" s="369"/>
      <c r="K78" s="371"/>
    </row>
    <row r="79" spans="1:11">
      <c r="A79" s="1163"/>
      <c r="B79" s="1216"/>
      <c r="C79" s="1216"/>
      <c r="D79" s="1216"/>
      <c r="E79" s="371"/>
      <c r="F79" s="1212"/>
      <c r="G79" s="369"/>
      <c r="H79" s="369"/>
      <c r="I79" s="369"/>
      <c r="J79" s="369"/>
      <c r="K79" s="1213"/>
    </row>
    <row r="80" spans="1:11">
      <c r="A80" s="1163"/>
      <c r="B80" s="1216"/>
      <c r="C80" s="1216"/>
      <c r="D80" s="1216"/>
      <c r="E80" s="371"/>
      <c r="F80" s="1212"/>
      <c r="G80" s="369"/>
      <c r="H80" s="369"/>
      <c r="I80" s="369"/>
      <c r="J80" s="369"/>
      <c r="K80" s="1213"/>
    </row>
    <row r="81" spans="1:11">
      <c r="A81" s="1163"/>
      <c r="B81" s="1216"/>
      <c r="C81" s="1216"/>
      <c r="D81" s="1216"/>
      <c r="E81" s="371"/>
      <c r="F81" s="1212"/>
      <c r="G81" s="369"/>
      <c r="H81" s="369"/>
      <c r="I81" s="369"/>
      <c r="J81" s="369"/>
      <c r="K81" s="1213"/>
    </row>
    <row r="82" spans="1:11">
      <c r="A82" s="1163"/>
      <c r="B82" s="1216"/>
      <c r="C82" s="1216"/>
      <c r="D82" s="1216"/>
      <c r="E82" s="371"/>
      <c r="F82" s="1212"/>
      <c r="G82" s="369"/>
      <c r="H82" s="369"/>
      <c r="I82" s="369"/>
      <c r="J82" s="369"/>
      <c r="K82" s="1213"/>
    </row>
    <row r="83" spans="1:11">
      <c r="A83" s="1163"/>
      <c r="B83" s="1216"/>
      <c r="C83" s="1216"/>
      <c r="D83" s="1216"/>
      <c r="E83" s="371"/>
      <c r="F83" s="1212"/>
      <c r="G83" s="369"/>
      <c r="H83" s="369"/>
      <c r="I83" s="369"/>
      <c r="J83" s="369"/>
      <c r="K83" s="1213"/>
    </row>
    <row r="84" spans="1:11">
      <c r="A84" s="1163"/>
      <c r="B84" s="1216"/>
      <c r="C84" s="1216"/>
      <c r="D84" s="1216"/>
      <c r="E84" s="371"/>
      <c r="F84" s="1212"/>
      <c r="G84" s="369"/>
      <c r="H84" s="369"/>
      <c r="I84" s="369"/>
      <c r="J84" s="369"/>
      <c r="K84" s="1213"/>
    </row>
    <row r="85" spans="1:11">
      <c r="A85" s="1163"/>
      <c r="B85" s="1216"/>
      <c r="C85" s="1216"/>
      <c r="D85" s="1216"/>
      <c r="E85" s="371"/>
      <c r="F85" s="1212"/>
      <c r="G85" s="369"/>
      <c r="H85" s="369"/>
      <c r="I85" s="369"/>
      <c r="J85" s="369"/>
      <c r="K85" s="1213"/>
    </row>
    <row r="86" spans="1:11">
      <c r="A86" s="1241"/>
      <c r="B86" s="1242"/>
      <c r="C86" s="1242"/>
      <c r="D86" s="1242"/>
      <c r="E86" s="1243"/>
      <c r="F86" s="1244"/>
      <c r="G86" s="1245"/>
      <c r="H86" s="1245"/>
      <c r="I86" s="1245"/>
      <c r="J86" s="1245"/>
      <c r="K86" s="1246"/>
    </row>
    <row r="87" spans="1:11">
      <c r="A87" s="1241"/>
      <c r="B87" s="1242"/>
      <c r="C87" s="1242"/>
      <c r="D87" s="1242"/>
      <c r="E87" s="1243"/>
      <c r="F87" s="1244"/>
      <c r="G87" s="1245"/>
      <c r="H87" s="1245"/>
      <c r="I87" s="1245"/>
      <c r="J87" s="1245"/>
      <c r="K87" s="1246"/>
    </row>
    <row r="88" spans="1:11">
      <c r="A88" s="1241"/>
      <c r="B88" s="1242"/>
      <c r="C88" s="1242"/>
      <c r="D88" s="1242"/>
      <c r="E88" s="1243"/>
      <c r="F88" s="1244"/>
      <c r="G88" s="1245"/>
      <c r="H88" s="1245"/>
      <c r="I88" s="1245"/>
      <c r="J88" s="1245"/>
      <c r="K88" s="1246"/>
    </row>
    <row r="89" spans="1:11">
      <c r="A89" s="1164"/>
      <c r="B89" s="1217"/>
      <c r="C89" s="1217"/>
      <c r="D89" s="1217"/>
      <c r="E89" s="372"/>
      <c r="F89" s="1214"/>
      <c r="G89" s="373"/>
      <c r="H89" s="373"/>
      <c r="I89" s="373"/>
      <c r="J89" s="373"/>
      <c r="K89" s="1215"/>
    </row>
    <row r="90" spans="1:11" ht="21">
      <c r="A90" s="1854" t="s">
        <v>22</v>
      </c>
      <c r="B90" s="1857" t="s">
        <v>200</v>
      </c>
      <c r="C90" s="780" t="s">
        <v>297</v>
      </c>
      <c r="D90" s="1266" t="s">
        <v>513</v>
      </c>
      <c r="E90" s="1853" t="s">
        <v>515</v>
      </c>
      <c r="F90" s="1853"/>
      <c r="G90" s="1853"/>
      <c r="H90" s="1853"/>
      <c r="I90" s="1853"/>
      <c r="J90" s="1853"/>
      <c r="K90" s="1853" t="s">
        <v>10</v>
      </c>
    </row>
    <row r="91" spans="1:11" ht="57" thickBot="1">
      <c r="A91" s="1855"/>
      <c r="B91" s="1858"/>
      <c r="C91" s="826" t="s">
        <v>375</v>
      </c>
      <c r="D91" s="1235" t="s">
        <v>344</v>
      </c>
      <c r="E91" s="1268" t="s">
        <v>502</v>
      </c>
      <c r="F91" s="1268" t="s">
        <v>201</v>
      </c>
      <c r="G91" s="1268" t="s">
        <v>202</v>
      </c>
      <c r="H91" s="1268" t="s">
        <v>58</v>
      </c>
      <c r="I91" s="1268" t="s">
        <v>101</v>
      </c>
      <c r="J91" s="1268" t="s">
        <v>203</v>
      </c>
      <c r="K91" s="1853"/>
    </row>
    <row r="92" spans="1:11" ht="19.5" thickTop="1">
      <c r="A92" s="1211">
        <v>3</v>
      </c>
      <c r="B92" s="1191" t="s">
        <v>501</v>
      </c>
      <c r="C92" s="1191"/>
      <c r="D92" s="1191"/>
      <c r="E92" s="1187"/>
      <c r="F92" s="1192"/>
      <c r="G92" s="1193"/>
      <c r="H92" s="1193"/>
      <c r="I92" s="1193"/>
      <c r="J92" s="1194">
        <f>J93+J97+J100+J104+J108+J109+J110</f>
        <v>0</v>
      </c>
      <c r="K92" s="1195"/>
    </row>
    <row r="93" spans="1:11">
      <c r="A93" s="1161"/>
      <c r="B93" s="1154"/>
      <c r="C93" s="1154"/>
      <c r="D93" s="1154"/>
      <c r="E93" s="1186" t="s">
        <v>210</v>
      </c>
      <c r="F93" s="1186"/>
      <c r="G93" s="1188"/>
      <c r="H93" s="1188"/>
      <c r="I93" s="1188"/>
      <c r="J93" s="1189">
        <f>SUM(J94:J96)</f>
        <v>0</v>
      </c>
      <c r="K93" s="1190" t="s">
        <v>60</v>
      </c>
    </row>
    <row r="94" spans="1:11">
      <c r="A94" s="1162"/>
      <c r="B94" s="367"/>
      <c r="C94" s="367"/>
      <c r="D94" s="367"/>
      <c r="E94" s="368" t="s">
        <v>211</v>
      </c>
      <c r="F94" s="368"/>
      <c r="G94" s="369"/>
      <c r="H94" s="369"/>
      <c r="I94" s="369"/>
      <c r="J94" s="359"/>
      <c r="K94" s="370" t="s">
        <v>205</v>
      </c>
    </row>
    <row r="95" spans="1:11">
      <c r="A95" s="1162"/>
      <c r="B95" s="367"/>
      <c r="C95" s="367"/>
      <c r="D95" s="367"/>
      <c r="E95" s="368" t="s">
        <v>212</v>
      </c>
      <c r="F95" s="368"/>
      <c r="G95" s="369"/>
      <c r="H95" s="369"/>
      <c r="I95" s="369"/>
      <c r="J95" s="359"/>
      <c r="K95" s="371"/>
    </row>
    <row r="96" spans="1:11">
      <c r="A96" s="1162"/>
      <c r="B96" s="367"/>
      <c r="C96" s="367"/>
      <c r="D96" s="367"/>
      <c r="E96" s="368" t="s">
        <v>213</v>
      </c>
      <c r="F96" s="368"/>
      <c r="G96" s="369"/>
      <c r="H96" s="369"/>
      <c r="I96" s="369"/>
      <c r="J96" s="359"/>
      <c r="K96" s="371"/>
    </row>
    <row r="97" spans="1:11">
      <c r="A97" s="1162"/>
      <c r="B97" s="367"/>
      <c r="C97" s="367"/>
      <c r="D97" s="367"/>
      <c r="E97" s="368" t="s">
        <v>214</v>
      </c>
      <c r="F97" s="368"/>
      <c r="G97" s="369"/>
      <c r="H97" s="369"/>
      <c r="I97" s="369"/>
      <c r="J97" s="359">
        <f>SUM(J98:J99)</f>
        <v>0</v>
      </c>
      <c r="K97" s="371"/>
    </row>
    <row r="98" spans="1:11">
      <c r="A98" s="1162"/>
      <c r="B98" s="367"/>
      <c r="C98" s="367"/>
      <c r="D98" s="367"/>
      <c r="E98" s="368" t="s">
        <v>215</v>
      </c>
      <c r="F98" s="368"/>
      <c r="G98" s="369"/>
      <c r="H98" s="369"/>
      <c r="I98" s="369"/>
      <c r="J98" s="359"/>
      <c r="K98" s="371"/>
    </row>
    <row r="99" spans="1:11">
      <c r="A99" s="1162"/>
      <c r="B99" s="367"/>
      <c r="C99" s="367"/>
      <c r="D99" s="367"/>
      <c r="E99" s="368" t="s">
        <v>216</v>
      </c>
      <c r="F99" s="368"/>
      <c r="G99" s="369"/>
      <c r="H99" s="369"/>
      <c r="I99" s="369"/>
      <c r="J99" s="359"/>
      <c r="K99" s="371"/>
    </row>
    <row r="100" spans="1:11">
      <c r="A100" s="1162"/>
      <c r="B100" s="367"/>
      <c r="C100" s="367"/>
      <c r="D100" s="367"/>
      <c r="E100" s="368" t="s">
        <v>208</v>
      </c>
      <c r="F100" s="368"/>
      <c r="G100" s="369"/>
      <c r="H100" s="369"/>
      <c r="I100" s="369"/>
      <c r="J100" s="359">
        <f>SUM(J101:J103)</f>
        <v>0</v>
      </c>
      <c r="K100" s="371"/>
    </row>
    <row r="101" spans="1:11">
      <c r="A101" s="1162"/>
      <c r="B101" s="367"/>
      <c r="C101" s="367"/>
      <c r="D101" s="367"/>
      <c r="E101" s="368" t="s">
        <v>204</v>
      </c>
      <c r="F101" s="368"/>
      <c r="G101" s="369"/>
      <c r="H101" s="369"/>
      <c r="I101" s="369"/>
      <c r="J101" s="359"/>
      <c r="K101" s="371"/>
    </row>
    <row r="102" spans="1:11">
      <c r="A102" s="1162"/>
      <c r="B102" s="367"/>
      <c r="C102" s="367"/>
      <c r="D102" s="367"/>
      <c r="E102" s="368" t="s">
        <v>206</v>
      </c>
      <c r="F102" s="368"/>
      <c r="G102" s="369"/>
      <c r="H102" s="369"/>
      <c r="I102" s="369"/>
      <c r="J102" s="359"/>
      <c r="K102" s="371"/>
    </row>
    <row r="103" spans="1:11">
      <c r="A103" s="1162"/>
      <c r="B103" s="367"/>
      <c r="C103" s="367"/>
      <c r="D103" s="367"/>
      <c r="E103" s="368" t="s">
        <v>207</v>
      </c>
      <c r="F103" s="368"/>
      <c r="G103" s="369"/>
      <c r="H103" s="369"/>
      <c r="I103" s="369"/>
      <c r="J103" s="359"/>
      <c r="K103" s="371"/>
    </row>
    <row r="104" spans="1:11">
      <c r="A104" s="1162"/>
      <c r="B104" s="367"/>
      <c r="C104" s="367"/>
      <c r="D104" s="367"/>
      <c r="E104" s="368" t="s">
        <v>209</v>
      </c>
      <c r="F104" s="368"/>
      <c r="G104" s="369"/>
      <c r="H104" s="369"/>
      <c r="I104" s="369"/>
      <c r="J104" s="359">
        <f>SUM(J105:J107)</f>
        <v>0</v>
      </c>
      <c r="K104" s="371"/>
    </row>
    <row r="105" spans="1:11">
      <c r="A105" s="1162"/>
      <c r="B105" s="367"/>
      <c r="C105" s="367"/>
      <c r="D105" s="367"/>
      <c r="E105" s="368" t="s">
        <v>204</v>
      </c>
      <c r="F105" s="368"/>
      <c r="G105" s="369"/>
      <c r="H105" s="369"/>
      <c r="I105" s="369"/>
      <c r="J105" s="359"/>
      <c r="K105" s="371"/>
    </row>
    <row r="106" spans="1:11">
      <c r="A106" s="1162"/>
      <c r="B106" s="367"/>
      <c r="C106" s="367"/>
      <c r="D106" s="367"/>
      <c r="E106" s="368" t="s">
        <v>206</v>
      </c>
      <c r="F106" s="368"/>
      <c r="G106" s="369"/>
      <c r="H106" s="369"/>
      <c r="I106" s="369"/>
      <c r="J106" s="359"/>
      <c r="K106" s="371"/>
    </row>
    <row r="107" spans="1:11">
      <c r="A107" s="1162"/>
      <c r="B107" s="367"/>
      <c r="C107" s="367"/>
      <c r="D107" s="367"/>
      <c r="E107" s="368" t="s">
        <v>207</v>
      </c>
      <c r="F107" s="368"/>
      <c r="G107" s="369"/>
      <c r="H107" s="369"/>
      <c r="I107" s="369"/>
      <c r="J107" s="359"/>
      <c r="K107" s="371"/>
    </row>
    <row r="108" spans="1:11">
      <c r="A108" s="1162"/>
      <c r="B108" s="367"/>
      <c r="C108" s="367"/>
      <c r="D108" s="367"/>
      <c r="E108" s="371" t="s">
        <v>217</v>
      </c>
      <c r="F108" s="371"/>
      <c r="G108" s="369"/>
      <c r="H108" s="369"/>
      <c r="I108" s="369"/>
      <c r="J108" s="359"/>
      <c r="K108" s="371"/>
    </row>
    <row r="109" spans="1:11">
      <c r="A109" s="1162"/>
      <c r="B109" s="367"/>
      <c r="C109" s="367"/>
      <c r="D109" s="367"/>
      <c r="E109" s="371" t="s">
        <v>218</v>
      </c>
      <c r="F109" s="371"/>
      <c r="G109" s="369"/>
      <c r="H109" s="369"/>
      <c r="I109" s="369"/>
      <c r="J109" s="359"/>
      <c r="K109" s="371"/>
    </row>
    <row r="110" spans="1:11">
      <c r="A110" s="1163"/>
      <c r="B110" s="369"/>
      <c r="C110" s="369"/>
      <c r="D110" s="369"/>
      <c r="E110" s="371" t="s">
        <v>248</v>
      </c>
      <c r="F110" s="371"/>
      <c r="G110" s="369"/>
      <c r="H110" s="369"/>
      <c r="I110" s="369"/>
      <c r="J110" s="369"/>
      <c r="K110" s="371"/>
    </row>
    <row r="111" spans="1:11">
      <c r="A111" s="1163"/>
      <c r="B111" s="1216"/>
      <c r="C111" s="1216"/>
      <c r="D111" s="1216"/>
      <c r="E111" s="371"/>
      <c r="F111" s="1212"/>
      <c r="G111" s="369"/>
      <c r="H111" s="369"/>
      <c r="I111" s="369"/>
      <c r="J111" s="369"/>
      <c r="K111" s="1213"/>
    </row>
    <row r="112" spans="1:11">
      <c r="A112" s="1163"/>
      <c r="B112" s="1216"/>
      <c r="C112" s="1216"/>
      <c r="D112" s="1216"/>
      <c r="E112" s="371"/>
      <c r="F112" s="1212"/>
      <c r="G112" s="369"/>
      <c r="H112" s="369"/>
      <c r="I112" s="369"/>
      <c r="J112" s="369"/>
      <c r="K112" s="1213"/>
    </row>
    <row r="113" spans="1:11">
      <c r="A113" s="1163"/>
      <c r="B113" s="1216"/>
      <c r="C113" s="1216"/>
      <c r="D113" s="1216"/>
      <c r="E113" s="371"/>
      <c r="F113" s="1212"/>
      <c r="G113" s="369"/>
      <c r="H113" s="369"/>
      <c r="I113" s="369"/>
      <c r="J113" s="369"/>
      <c r="K113" s="1213"/>
    </row>
    <row r="114" spans="1:11">
      <c r="A114" s="1163"/>
      <c r="B114" s="1216"/>
      <c r="C114" s="1216"/>
      <c r="D114" s="1216"/>
      <c r="E114" s="371"/>
      <c r="F114" s="1212"/>
      <c r="G114" s="369"/>
      <c r="H114" s="369"/>
      <c r="I114" s="369"/>
      <c r="J114" s="369"/>
      <c r="K114" s="1213"/>
    </row>
    <row r="115" spans="1:11">
      <c r="A115" s="1163"/>
      <c r="B115" s="1216"/>
      <c r="C115" s="1216"/>
      <c r="D115" s="1216"/>
      <c r="E115" s="371"/>
      <c r="F115" s="1212"/>
      <c r="G115" s="369"/>
      <c r="H115" s="369"/>
      <c r="I115" s="369"/>
      <c r="J115" s="369"/>
      <c r="K115" s="1213"/>
    </row>
    <row r="116" spans="1:11">
      <c r="A116" s="1163"/>
      <c r="B116" s="1216"/>
      <c r="C116" s="1216"/>
      <c r="D116" s="1216"/>
      <c r="E116" s="371"/>
      <c r="F116" s="1212"/>
      <c r="G116" s="369"/>
      <c r="H116" s="369"/>
      <c r="I116" s="369"/>
      <c r="J116" s="369"/>
      <c r="K116" s="1213"/>
    </row>
    <row r="117" spans="1:11">
      <c r="A117" s="1163"/>
      <c r="B117" s="1216"/>
      <c r="C117" s="1216"/>
      <c r="D117" s="1216"/>
      <c r="E117" s="371"/>
      <c r="F117" s="1212"/>
      <c r="G117" s="369"/>
      <c r="H117" s="369"/>
      <c r="I117" s="369"/>
      <c r="J117" s="369"/>
      <c r="K117" s="1213"/>
    </row>
    <row r="118" spans="1:11">
      <c r="A118" s="1163"/>
      <c r="B118" s="1216"/>
      <c r="C118" s="1216"/>
      <c r="D118" s="1216"/>
      <c r="E118" s="371"/>
      <c r="F118" s="1212"/>
      <c r="G118" s="369"/>
      <c r="H118" s="369"/>
      <c r="I118" s="369"/>
      <c r="J118" s="369"/>
      <c r="K118" s="1213"/>
    </row>
    <row r="119" spans="1:11">
      <c r="A119" s="1163"/>
      <c r="B119" s="1216"/>
      <c r="C119" s="1216"/>
      <c r="D119" s="1216"/>
      <c r="E119" s="371"/>
      <c r="F119" s="1212"/>
      <c r="G119" s="369"/>
      <c r="H119" s="369"/>
      <c r="I119" s="369"/>
      <c r="J119" s="369"/>
      <c r="K119" s="1213"/>
    </row>
    <row r="120" spans="1:11">
      <c r="A120" s="1163"/>
      <c r="B120" s="1216"/>
      <c r="C120" s="1216"/>
      <c r="D120" s="1216"/>
      <c r="E120" s="371"/>
      <c r="F120" s="1212"/>
      <c r="G120" s="369"/>
      <c r="H120" s="369"/>
      <c r="I120" s="369"/>
      <c r="J120" s="369"/>
      <c r="K120" s="1213"/>
    </row>
    <row r="121" spans="1:11">
      <c r="A121" s="1163"/>
      <c r="B121" s="1216"/>
      <c r="C121" s="1216"/>
      <c r="D121" s="1216"/>
      <c r="E121" s="371"/>
      <c r="F121" s="1212"/>
      <c r="G121" s="369"/>
      <c r="H121" s="369"/>
      <c r="I121" s="369"/>
      <c r="J121" s="369"/>
      <c r="K121" s="1213"/>
    </row>
    <row r="122" spans="1:11" ht="21">
      <c r="A122" s="1854" t="s">
        <v>22</v>
      </c>
      <c r="B122" s="1857" t="s">
        <v>200</v>
      </c>
      <c r="C122" s="780" t="s">
        <v>297</v>
      </c>
      <c r="D122" s="1266" t="s">
        <v>513</v>
      </c>
      <c r="E122" s="1853" t="s">
        <v>515</v>
      </c>
      <c r="F122" s="1853"/>
      <c r="G122" s="1853"/>
      <c r="H122" s="1853"/>
      <c r="I122" s="1853"/>
      <c r="J122" s="1853"/>
      <c r="K122" s="1853" t="s">
        <v>10</v>
      </c>
    </row>
    <row r="123" spans="1:11" ht="57" thickBot="1">
      <c r="A123" s="1855"/>
      <c r="B123" s="1858"/>
      <c r="C123" s="826" t="s">
        <v>375</v>
      </c>
      <c r="D123" s="1235" t="s">
        <v>344</v>
      </c>
      <c r="E123" s="1268" t="s">
        <v>502</v>
      </c>
      <c r="F123" s="1268" t="s">
        <v>201</v>
      </c>
      <c r="G123" s="1268" t="s">
        <v>202</v>
      </c>
      <c r="H123" s="1268" t="s">
        <v>58</v>
      </c>
      <c r="I123" s="1268" t="s">
        <v>101</v>
      </c>
      <c r="J123" s="1268" t="s">
        <v>203</v>
      </c>
      <c r="K123" s="1853"/>
    </row>
    <row r="124" spans="1:11" ht="19.5" thickTop="1">
      <c r="A124" s="1211">
        <v>4</v>
      </c>
      <c r="B124" s="1191" t="s">
        <v>501</v>
      </c>
      <c r="C124" s="1191"/>
      <c r="D124" s="1191"/>
      <c r="E124" s="1187"/>
      <c r="F124" s="1192"/>
      <c r="G124" s="1193"/>
      <c r="H124" s="1193"/>
      <c r="I124" s="1193"/>
      <c r="J124" s="1194">
        <f>J125+J129+J132+J136+J140+J141+J142</f>
        <v>0</v>
      </c>
      <c r="K124" s="1195"/>
    </row>
    <row r="125" spans="1:11">
      <c r="A125" s="1161"/>
      <c r="B125" s="1154"/>
      <c r="C125" s="1154"/>
      <c r="D125" s="1154"/>
      <c r="E125" s="1186" t="s">
        <v>210</v>
      </c>
      <c r="F125" s="1186"/>
      <c r="G125" s="1188"/>
      <c r="H125" s="1188"/>
      <c r="I125" s="1188"/>
      <c r="J125" s="1189">
        <f>SUM(J126:J128)</f>
        <v>0</v>
      </c>
      <c r="K125" s="1190" t="s">
        <v>60</v>
      </c>
    </row>
    <row r="126" spans="1:11">
      <c r="A126" s="1162"/>
      <c r="B126" s="367"/>
      <c r="C126" s="367"/>
      <c r="D126" s="367"/>
      <c r="E126" s="368" t="s">
        <v>211</v>
      </c>
      <c r="F126" s="368"/>
      <c r="G126" s="369"/>
      <c r="H126" s="369"/>
      <c r="I126" s="369"/>
      <c r="J126" s="359"/>
      <c r="K126" s="370" t="s">
        <v>205</v>
      </c>
    </row>
    <row r="127" spans="1:11">
      <c r="A127" s="1162"/>
      <c r="B127" s="367"/>
      <c r="C127" s="367"/>
      <c r="D127" s="367"/>
      <c r="E127" s="368" t="s">
        <v>212</v>
      </c>
      <c r="F127" s="368"/>
      <c r="G127" s="369"/>
      <c r="H127" s="369"/>
      <c r="I127" s="369"/>
      <c r="J127" s="359"/>
      <c r="K127" s="371"/>
    </row>
    <row r="128" spans="1:11">
      <c r="A128" s="1162"/>
      <c r="B128" s="367"/>
      <c r="C128" s="367"/>
      <c r="D128" s="367"/>
      <c r="E128" s="368" t="s">
        <v>213</v>
      </c>
      <c r="F128" s="368"/>
      <c r="G128" s="369"/>
      <c r="H128" s="369"/>
      <c r="I128" s="369"/>
      <c r="J128" s="359"/>
      <c r="K128" s="371"/>
    </row>
    <row r="129" spans="1:11">
      <c r="A129" s="1162"/>
      <c r="B129" s="367"/>
      <c r="C129" s="367"/>
      <c r="D129" s="367"/>
      <c r="E129" s="368" t="s">
        <v>214</v>
      </c>
      <c r="F129" s="368"/>
      <c r="G129" s="369"/>
      <c r="H129" s="369"/>
      <c r="I129" s="369"/>
      <c r="J129" s="359">
        <f>SUM(J130:J131)</f>
        <v>0</v>
      </c>
      <c r="K129" s="371"/>
    </row>
    <row r="130" spans="1:11">
      <c r="A130" s="1162"/>
      <c r="B130" s="367"/>
      <c r="C130" s="367"/>
      <c r="D130" s="367"/>
      <c r="E130" s="368" t="s">
        <v>215</v>
      </c>
      <c r="F130" s="368"/>
      <c r="G130" s="369"/>
      <c r="H130" s="369"/>
      <c r="I130" s="369"/>
      <c r="J130" s="359"/>
      <c r="K130" s="371"/>
    </row>
    <row r="131" spans="1:11">
      <c r="A131" s="1162"/>
      <c r="B131" s="367"/>
      <c r="C131" s="367"/>
      <c r="D131" s="367"/>
      <c r="E131" s="368" t="s">
        <v>216</v>
      </c>
      <c r="F131" s="368"/>
      <c r="G131" s="369"/>
      <c r="H131" s="369"/>
      <c r="I131" s="369"/>
      <c r="J131" s="359"/>
      <c r="K131" s="371"/>
    </row>
    <row r="132" spans="1:11">
      <c r="A132" s="1162"/>
      <c r="B132" s="367"/>
      <c r="C132" s="367"/>
      <c r="D132" s="367"/>
      <c r="E132" s="368" t="s">
        <v>208</v>
      </c>
      <c r="F132" s="368"/>
      <c r="G132" s="369"/>
      <c r="H132" s="369"/>
      <c r="I132" s="369"/>
      <c r="J132" s="359">
        <f>SUM(J133:J135)</f>
        <v>0</v>
      </c>
      <c r="K132" s="371"/>
    </row>
    <row r="133" spans="1:11">
      <c r="A133" s="1162"/>
      <c r="B133" s="367"/>
      <c r="C133" s="367"/>
      <c r="D133" s="367"/>
      <c r="E133" s="368" t="s">
        <v>204</v>
      </c>
      <c r="F133" s="368"/>
      <c r="G133" s="369"/>
      <c r="H133" s="369"/>
      <c r="I133" s="369"/>
      <c r="J133" s="359"/>
      <c r="K133" s="371"/>
    </row>
    <row r="134" spans="1:11">
      <c r="A134" s="1162"/>
      <c r="B134" s="367"/>
      <c r="C134" s="367"/>
      <c r="D134" s="367"/>
      <c r="E134" s="368" t="s">
        <v>206</v>
      </c>
      <c r="F134" s="368"/>
      <c r="G134" s="369"/>
      <c r="H134" s="369"/>
      <c r="I134" s="369"/>
      <c r="J134" s="359"/>
      <c r="K134" s="371"/>
    </row>
    <row r="135" spans="1:11">
      <c r="A135" s="1162"/>
      <c r="B135" s="367"/>
      <c r="C135" s="367"/>
      <c r="D135" s="367"/>
      <c r="E135" s="368" t="s">
        <v>207</v>
      </c>
      <c r="F135" s="368"/>
      <c r="G135" s="369"/>
      <c r="H135" s="369"/>
      <c r="I135" s="369"/>
      <c r="J135" s="359"/>
      <c r="K135" s="371"/>
    </row>
    <row r="136" spans="1:11">
      <c r="A136" s="1162"/>
      <c r="B136" s="367"/>
      <c r="C136" s="367"/>
      <c r="D136" s="367"/>
      <c r="E136" s="368" t="s">
        <v>209</v>
      </c>
      <c r="F136" s="368"/>
      <c r="G136" s="369"/>
      <c r="H136" s="369"/>
      <c r="I136" s="369"/>
      <c r="J136" s="359">
        <f>SUM(J137:J139)</f>
        <v>0</v>
      </c>
      <c r="K136" s="371"/>
    </row>
    <row r="137" spans="1:11">
      <c r="A137" s="1162"/>
      <c r="B137" s="367"/>
      <c r="C137" s="367"/>
      <c r="D137" s="367"/>
      <c r="E137" s="368" t="s">
        <v>204</v>
      </c>
      <c r="F137" s="368"/>
      <c r="G137" s="369"/>
      <c r="H137" s="369"/>
      <c r="I137" s="369"/>
      <c r="J137" s="359"/>
      <c r="K137" s="371"/>
    </row>
    <row r="138" spans="1:11">
      <c r="A138" s="1162"/>
      <c r="B138" s="367"/>
      <c r="C138" s="367"/>
      <c r="D138" s="367"/>
      <c r="E138" s="368" t="s">
        <v>206</v>
      </c>
      <c r="F138" s="368"/>
      <c r="G138" s="369"/>
      <c r="H138" s="369"/>
      <c r="I138" s="369"/>
      <c r="J138" s="359"/>
      <c r="K138" s="371"/>
    </row>
    <row r="139" spans="1:11">
      <c r="A139" s="1162"/>
      <c r="B139" s="367"/>
      <c r="C139" s="367"/>
      <c r="D139" s="367"/>
      <c r="E139" s="368" t="s">
        <v>207</v>
      </c>
      <c r="F139" s="368"/>
      <c r="G139" s="369"/>
      <c r="H139" s="369"/>
      <c r="I139" s="369"/>
      <c r="J139" s="359"/>
      <c r="K139" s="371"/>
    </row>
    <row r="140" spans="1:11">
      <c r="A140" s="1162"/>
      <c r="B140" s="367"/>
      <c r="C140" s="367"/>
      <c r="D140" s="367"/>
      <c r="E140" s="371" t="s">
        <v>217</v>
      </c>
      <c r="F140" s="371"/>
      <c r="G140" s="369"/>
      <c r="H140" s="369"/>
      <c r="I140" s="369"/>
      <c r="J140" s="359"/>
      <c r="K140" s="371"/>
    </row>
    <row r="141" spans="1:11">
      <c r="A141" s="1162"/>
      <c r="B141" s="367"/>
      <c r="C141" s="367"/>
      <c r="D141" s="367"/>
      <c r="E141" s="371" t="s">
        <v>218</v>
      </c>
      <c r="F141" s="371"/>
      <c r="G141" s="369"/>
      <c r="H141" s="369"/>
      <c r="I141" s="369"/>
      <c r="J141" s="359"/>
      <c r="K141" s="371"/>
    </row>
    <row r="142" spans="1:11">
      <c r="A142" s="1164"/>
      <c r="B142" s="373"/>
      <c r="C142" s="373"/>
      <c r="D142" s="373"/>
      <c r="E142" s="372" t="s">
        <v>248</v>
      </c>
      <c r="F142" s="372"/>
      <c r="G142" s="373"/>
      <c r="H142" s="373"/>
      <c r="I142" s="373"/>
      <c r="J142" s="373"/>
      <c r="K142" s="372"/>
    </row>
  </sheetData>
  <mergeCells count="22">
    <mergeCell ref="A2:K2"/>
    <mergeCell ref="E4:J4"/>
    <mergeCell ref="K4:K5"/>
    <mergeCell ref="A58:A59"/>
    <mergeCell ref="B58:B59"/>
    <mergeCell ref="E31:J31"/>
    <mergeCell ref="B31:B32"/>
    <mergeCell ref="B4:B5"/>
    <mergeCell ref="K90:K91"/>
    <mergeCell ref="E58:J58"/>
    <mergeCell ref="A4:A5"/>
    <mergeCell ref="A29:K29"/>
    <mergeCell ref="A122:A123"/>
    <mergeCell ref="B122:B123"/>
    <mergeCell ref="E122:J122"/>
    <mergeCell ref="K122:K123"/>
    <mergeCell ref="K31:K32"/>
    <mergeCell ref="B90:B91"/>
    <mergeCell ref="K58:K59"/>
    <mergeCell ref="E90:J90"/>
    <mergeCell ref="A31:A32"/>
    <mergeCell ref="A90:A91"/>
  </mergeCells>
  <pageMargins left="0.31" right="0.15748031496062992" top="0.51181102362204722" bottom="0.31496062992125984" header="0.51181102362204722" footer="0.31496062992125984"/>
  <pageSetup scale="9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</sheetPr>
  <dimension ref="A1:I44"/>
  <sheetViews>
    <sheetView workbookViewId="0">
      <selection activeCell="H6" sqref="H6"/>
    </sheetView>
  </sheetViews>
  <sheetFormatPr defaultRowHeight="18.75"/>
  <cols>
    <col min="1" max="1" width="5" style="5" customWidth="1"/>
    <col min="2" max="2" width="21.140625" style="5" customWidth="1"/>
    <col min="3" max="3" width="12.85546875" style="3" customWidth="1"/>
    <col min="4" max="4" width="13.28515625" style="3" customWidth="1"/>
    <col min="5" max="6" width="8.42578125" style="5" customWidth="1"/>
    <col min="7" max="7" width="8.140625" style="5" customWidth="1"/>
    <col min="8" max="8" width="18.85546875" style="5" customWidth="1"/>
    <col min="9" max="9" width="42.42578125" style="5" customWidth="1"/>
  </cols>
  <sheetData>
    <row r="1" spans="1:9">
      <c r="I1" s="12" t="s">
        <v>918</v>
      </c>
    </row>
    <row r="2" spans="1:9" ht="21">
      <c r="A2" s="1618" t="s">
        <v>756</v>
      </c>
      <c r="B2" s="1618"/>
      <c r="C2" s="1618"/>
      <c r="D2" s="1618"/>
      <c r="E2" s="1618"/>
      <c r="F2" s="1618"/>
      <c r="G2" s="1618"/>
      <c r="H2" s="1618"/>
      <c r="I2" s="1618"/>
    </row>
    <row r="3" spans="1:9">
      <c r="A3" s="6" t="str">
        <f>สรุปคำขอ!A3</f>
        <v>หน่วยงาน ...............................................................................</v>
      </c>
      <c r="B3" s="6"/>
      <c r="C3" s="617"/>
      <c r="D3" s="617"/>
      <c r="E3" s="6"/>
      <c r="F3" s="6"/>
      <c r="G3" s="6"/>
      <c r="H3" s="6"/>
      <c r="I3" s="6"/>
    </row>
    <row r="4" spans="1:9" ht="18.75" customHeight="1">
      <c r="A4" s="1863" t="s">
        <v>22</v>
      </c>
      <c r="B4" s="1861" t="s">
        <v>156</v>
      </c>
      <c r="C4" s="1371" t="s">
        <v>513</v>
      </c>
      <c r="D4" s="1371" t="s">
        <v>725</v>
      </c>
      <c r="E4" s="1865" t="s">
        <v>757</v>
      </c>
      <c r="F4" s="1866"/>
      <c r="G4" s="1866"/>
      <c r="H4" s="1867"/>
      <c r="I4" s="1859" t="s">
        <v>10</v>
      </c>
    </row>
    <row r="5" spans="1:9" ht="37.5">
      <c r="A5" s="1864"/>
      <c r="B5" s="1862"/>
      <c r="C5" s="1375" t="s">
        <v>375</v>
      </c>
      <c r="D5" s="1372" t="s">
        <v>344</v>
      </c>
      <c r="E5" s="1373" t="s">
        <v>50</v>
      </c>
      <c r="F5" s="1373" t="s">
        <v>74</v>
      </c>
      <c r="G5" s="1373" t="s">
        <v>70</v>
      </c>
      <c r="H5" s="1373" t="s">
        <v>48</v>
      </c>
      <c r="I5" s="1860"/>
    </row>
    <row r="6" spans="1:9" ht="19.5" thickBot="1">
      <c r="A6" s="560"/>
      <c r="B6" s="1370" t="s">
        <v>44</v>
      </c>
      <c r="C6" s="1367"/>
      <c r="D6" s="1374"/>
      <c r="E6" s="778"/>
      <c r="F6" s="778"/>
      <c r="G6" s="778"/>
      <c r="H6" s="284">
        <f>H10+H14</f>
        <v>0</v>
      </c>
      <c r="I6" s="560"/>
    </row>
    <row r="7" spans="1:9" ht="19.5" thickTop="1">
      <c r="A7" s="285">
        <v>1</v>
      </c>
      <c r="B7" s="1219" t="s">
        <v>335</v>
      </c>
      <c r="C7" s="285"/>
      <c r="D7" s="1225"/>
      <c r="E7" s="285"/>
      <c r="F7" s="285"/>
      <c r="G7" s="285"/>
      <c r="H7" s="286"/>
      <c r="I7" s="280"/>
    </row>
    <row r="8" spans="1:9">
      <c r="A8" s="65"/>
      <c r="B8" s="1233" t="s">
        <v>339</v>
      </c>
      <c r="C8" s="65"/>
      <c r="D8" s="1226"/>
      <c r="E8" s="65"/>
      <c r="F8" s="101"/>
      <c r="G8" s="101"/>
      <c r="H8" s="102">
        <f>E8*F8*G8</f>
        <v>0</v>
      </c>
      <c r="I8" s="19"/>
    </row>
    <row r="9" spans="1:9">
      <c r="A9" s="282"/>
      <c r="B9" s="1234" t="s">
        <v>338</v>
      </c>
      <c r="C9" s="282"/>
      <c r="D9" s="1227"/>
      <c r="E9" s="282"/>
      <c r="F9" s="383"/>
      <c r="G9" s="383"/>
      <c r="H9" s="102">
        <f>E9*F9*G9</f>
        <v>0</v>
      </c>
      <c r="I9" s="131"/>
    </row>
    <row r="10" spans="1:9">
      <c r="A10" s="4"/>
      <c r="B10" s="1218" t="s">
        <v>336</v>
      </c>
      <c r="C10" s="517"/>
      <c r="D10" s="1228"/>
      <c r="E10" s="517"/>
      <c r="F10" s="517"/>
      <c r="G10" s="517"/>
      <c r="H10" s="460">
        <f>SUM(H8:H9)</f>
        <v>0</v>
      </c>
      <c r="I10" s="518"/>
    </row>
    <row r="11" spans="1:9">
      <c r="A11" s="153">
        <v>2</v>
      </c>
      <c r="B11" s="1220" t="s">
        <v>337</v>
      </c>
      <c r="C11" s="153"/>
      <c r="D11" s="1229"/>
      <c r="E11" s="153"/>
      <c r="F11" s="542"/>
      <c r="G11" s="542"/>
      <c r="H11" s="358"/>
      <c r="I11" s="100"/>
    </row>
    <row r="12" spans="1:9">
      <c r="A12" s="19"/>
      <c r="B12" s="1233" t="s">
        <v>339</v>
      </c>
      <c r="C12" s="65"/>
      <c r="D12" s="1226"/>
      <c r="E12" s="1111"/>
      <c r="F12" s="101"/>
      <c r="G12" s="101"/>
      <c r="H12" s="102">
        <f>E12*F12*G12</f>
        <v>0</v>
      </c>
      <c r="I12" s="19"/>
    </row>
    <row r="13" spans="1:9">
      <c r="A13" s="294"/>
      <c r="B13" s="1223" t="s">
        <v>338</v>
      </c>
      <c r="C13" s="243"/>
      <c r="D13" s="1230"/>
      <c r="E13" s="1221"/>
      <c r="F13" s="513"/>
      <c r="G13" s="513"/>
      <c r="H13" s="102">
        <f>E13*F13*G13</f>
        <v>0</v>
      </c>
      <c r="I13" s="294"/>
    </row>
    <row r="14" spans="1:9">
      <c r="A14" s="13"/>
      <c r="B14" s="1218" t="s">
        <v>340</v>
      </c>
      <c r="C14" s="517"/>
      <c r="D14" s="1231"/>
      <c r="E14" s="4"/>
      <c r="F14" s="535"/>
      <c r="G14" s="535"/>
      <c r="H14" s="460">
        <f>SUM(H12:H13)</f>
        <v>0</v>
      </c>
      <c r="I14" s="13"/>
    </row>
    <row r="15" spans="1:9">
      <c r="A15" s="9"/>
      <c r="B15" s="287"/>
      <c r="C15" s="61"/>
      <c r="D15" s="61"/>
      <c r="E15" s="23"/>
      <c r="F15" s="536"/>
      <c r="G15" s="536"/>
      <c r="H15" s="537"/>
      <c r="I15" s="9"/>
    </row>
    <row r="16" spans="1:9">
      <c r="A16" s="9"/>
      <c r="B16" s="287"/>
      <c r="C16" s="61"/>
      <c r="D16" s="61"/>
      <c r="E16" s="23"/>
      <c r="F16" s="536"/>
      <c r="G16" s="536"/>
      <c r="H16" s="537"/>
      <c r="I16" s="9"/>
    </row>
    <row r="17" spans="1:9">
      <c r="A17" s="9"/>
      <c r="B17" s="287"/>
      <c r="C17" s="61"/>
      <c r="D17" s="61"/>
      <c r="E17" s="23"/>
      <c r="F17" s="536"/>
      <c r="G17" s="536"/>
      <c r="H17" s="537"/>
      <c r="I17" s="9"/>
    </row>
    <row r="18" spans="1:9">
      <c r="A18" s="9"/>
      <c r="B18" s="287"/>
      <c r="C18" s="61"/>
      <c r="D18" s="61"/>
      <c r="E18" s="23"/>
      <c r="F18" s="536"/>
      <c r="G18" s="536"/>
      <c r="H18" s="537"/>
      <c r="I18" s="9"/>
    </row>
    <row r="19" spans="1:9">
      <c r="A19" s="9"/>
      <c r="B19" s="287"/>
      <c r="C19" s="61"/>
      <c r="D19" s="61"/>
      <c r="E19" s="23"/>
      <c r="F19" s="536"/>
      <c r="G19" s="536"/>
      <c r="H19" s="537"/>
      <c r="I19" s="9"/>
    </row>
    <row r="20" spans="1:9">
      <c r="A20" s="9"/>
      <c r="B20" s="287"/>
      <c r="C20" s="61"/>
      <c r="D20" s="61"/>
      <c r="E20" s="23"/>
      <c r="F20" s="536"/>
      <c r="G20" s="536"/>
      <c r="H20" s="537"/>
      <c r="I20" s="9"/>
    </row>
    <row r="21" spans="1:9">
      <c r="A21" s="9"/>
      <c r="B21" s="287"/>
      <c r="C21" s="61"/>
      <c r="D21" s="61"/>
      <c r="E21" s="23"/>
      <c r="F21" s="536"/>
      <c r="G21" s="536"/>
      <c r="H21" s="537"/>
      <c r="I21" s="9"/>
    </row>
    <row r="22" spans="1:9">
      <c r="A22" s="9"/>
      <c r="B22" s="287"/>
      <c r="C22" s="61"/>
      <c r="D22" s="61"/>
      <c r="E22" s="23"/>
      <c r="F22" s="536"/>
      <c r="G22" s="536"/>
      <c r="H22" s="537"/>
      <c r="I22" s="9"/>
    </row>
    <row r="23" spans="1:9">
      <c r="A23" s="9"/>
      <c r="B23" s="287"/>
      <c r="C23" s="61"/>
      <c r="D23" s="61"/>
      <c r="E23" s="23"/>
      <c r="F23" s="536"/>
      <c r="G23" s="536"/>
      <c r="H23" s="537"/>
      <c r="I23" s="9"/>
    </row>
    <row r="24" spans="1:9">
      <c r="A24" s="9"/>
      <c r="B24" s="287"/>
      <c r="C24" s="61"/>
      <c r="D24" s="61"/>
      <c r="E24" s="23"/>
      <c r="F24" s="536"/>
      <c r="G24" s="536"/>
      <c r="H24" s="537"/>
      <c r="I24" s="9"/>
    </row>
    <row r="25" spans="1:9">
      <c r="A25" s="9"/>
      <c r="B25" s="287"/>
      <c r="C25" s="61"/>
      <c r="D25" s="61"/>
      <c r="E25" s="23"/>
      <c r="F25" s="536"/>
      <c r="G25" s="536"/>
      <c r="H25" s="537"/>
      <c r="I25" s="9"/>
    </row>
    <row r="26" spans="1:9">
      <c r="A26" s="9"/>
      <c r="B26" s="287"/>
      <c r="C26" s="61"/>
      <c r="D26" s="61"/>
      <c r="E26" s="23"/>
      <c r="F26" s="536"/>
      <c r="G26" s="536"/>
      <c r="H26" s="537"/>
      <c r="I26" s="9"/>
    </row>
    <row r="27" spans="1:9">
      <c r="A27" s="9"/>
      <c r="B27" s="287"/>
      <c r="C27" s="61"/>
      <c r="D27" s="61"/>
      <c r="E27" s="23"/>
      <c r="F27" s="536"/>
      <c r="G27" s="536"/>
      <c r="H27" s="537"/>
      <c r="I27" s="9"/>
    </row>
    <row r="28" spans="1:9">
      <c r="A28" s="9"/>
      <c r="B28" s="287"/>
      <c r="C28" s="61"/>
      <c r="D28" s="61"/>
      <c r="E28" s="23"/>
      <c r="F28" s="536"/>
      <c r="G28" s="536"/>
      <c r="H28" s="537"/>
      <c r="I28" s="9"/>
    </row>
    <row r="29" spans="1:9">
      <c r="A29" s="1048" t="s">
        <v>46</v>
      </c>
      <c r="B29" s="67"/>
      <c r="C29" s="1232"/>
      <c r="D29" s="1232"/>
    </row>
    <row r="30" spans="1:9" ht="21">
      <c r="A30" s="1618" t="s">
        <v>756</v>
      </c>
      <c r="B30" s="1618"/>
      <c r="C30" s="1618"/>
      <c r="D30" s="1618"/>
      <c r="E30" s="1618"/>
      <c r="F30" s="1618"/>
      <c r="G30" s="1618"/>
      <c r="H30" s="1618"/>
      <c r="I30" s="1618"/>
    </row>
    <row r="31" spans="1:9" ht="21" customHeight="1">
      <c r="A31" s="1863" t="s">
        <v>22</v>
      </c>
      <c r="B31" s="1861" t="s">
        <v>156</v>
      </c>
      <c r="C31" s="1368" t="s">
        <v>513</v>
      </c>
      <c r="D31" s="1371" t="s">
        <v>725</v>
      </c>
      <c r="E31" s="1865" t="s">
        <v>757</v>
      </c>
      <c r="F31" s="1866"/>
      <c r="G31" s="1866"/>
      <c r="H31" s="1867"/>
      <c r="I31" s="1859" t="s">
        <v>10</v>
      </c>
    </row>
    <row r="32" spans="1:9" ht="37.5">
      <c r="A32" s="1864"/>
      <c r="B32" s="1862"/>
      <c r="C32" s="1369" t="s">
        <v>375</v>
      </c>
      <c r="D32" s="1372" t="s">
        <v>344</v>
      </c>
      <c r="E32" s="1373" t="s">
        <v>50</v>
      </c>
      <c r="F32" s="1373" t="s">
        <v>74</v>
      </c>
      <c r="G32" s="1373" t="s">
        <v>70</v>
      </c>
      <c r="H32" s="1373" t="s">
        <v>48</v>
      </c>
      <c r="I32" s="1860"/>
    </row>
    <row r="33" spans="1:9" ht="19.5" thickBot="1">
      <c r="A33" s="560"/>
      <c r="B33" s="1370" t="s">
        <v>44</v>
      </c>
      <c r="C33" s="1367"/>
      <c r="D33" s="1367"/>
      <c r="E33" s="778"/>
      <c r="F33" s="778"/>
      <c r="G33" s="778"/>
      <c r="H33" s="284">
        <f>H34+H39</f>
        <v>3080000</v>
      </c>
      <c r="I33" s="560"/>
    </row>
    <row r="34" spans="1:9" ht="19.5" thickTop="1">
      <c r="A34" s="20">
        <v>1</v>
      </c>
      <c r="B34" s="1224" t="s">
        <v>335</v>
      </c>
      <c r="C34" s="20"/>
      <c r="D34" s="20"/>
      <c r="E34" s="539"/>
      <c r="F34" s="539"/>
      <c r="G34" s="539"/>
      <c r="H34" s="540">
        <f>SUM(H35:H36)</f>
        <v>1400000</v>
      </c>
      <c r="I34" s="17"/>
    </row>
    <row r="35" spans="1:9">
      <c r="A35" s="153"/>
      <c r="B35" s="1236" t="s">
        <v>339</v>
      </c>
      <c r="C35" s="153"/>
      <c r="D35" s="153"/>
      <c r="E35" s="153">
        <v>7</v>
      </c>
      <c r="F35" s="542">
        <v>200</v>
      </c>
      <c r="G35" s="542">
        <v>800</v>
      </c>
      <c r="H35" s="358">
        <f>E35*F35*G35</f>
        <v>1120000</v>
      </c>
      <c r="I35" s="100" t="s">
        <v>341</v>
      </c>
    </row>
    <row r="36" spans="1:9">
      <c r="A36" s="65"/>
      <c r="B36" s="1233" t="s">
        <v>338</v>
      </c>
      <c r="C36" s="65"/>
      <c r="D36" s="65"/>
      <c r="E36" s="65">
        <v>7</v>
      </c>
      <c r="F36" s="101">
        <v>200</v>
      </c>
      <c r="G36" s="101">
        <v>200</v>
      </c>
      <c r="H36" s="102">
        <f>E36*F36*G36</f>
        <v>280000</v>
      </c>
      <c r="I36" s="74" t="s">
        <v>342</v>
      </c>
    </row>
    <row r="37" spans="1:9">
      <c r="A37" s="243"/>
      <c r="B37" s="1223"/>
      <c r="C37" s="243"/>
      <c r="D37" s="243"/>
      <c r="E37" s="243"/>
      <c r="F37" s="513"/>
      <c r="G37" s="513"/>
      <c r="H37" s="461"/>
      <c r="I37" s="543" t="s">
        <v>343</v>
      </c>
    </row>
    <row r="38" spans="1:9">
      <c r="A38" s="4"/>
      <c r="B38" s="1218" t="s">
        <v>336</v>
      </c>
      <c r="C38" s="517"/>
      <c r="D38" s="517"/>
      <c r="E38" s="4"/>
      <c r="F38" s="535"/>
      <c r="G38" s="535"/>
      <c r="H38" s="460"/>
      <c r="I38" s="534"/>
    </row>
    <row r="39" spans="1:9">
      <c r="A39" s="4">
        <v>2</v>
      </c>
      <c r="B39" s="837" t="s">
        <v>337</v>
      </c>
      <c r="C39" s="4"/>
      <c r="D39" s="4"/>
      <c r="E39" s="4"/>
      <c r="F39" s="535"/>
      <c r="G39" s="535"/>
      <c r="H39" s="460">
        <f>SUM(H40:H41)</f>
        <v>1680000</v>
      </c>
      <c r="I39" s="34"/>
    </row>
    <row r="40" spans="1:9">
      <c r="A40" s="18"/>
      <c r="B40" s="1237" t="s">
        <v>339</v>
      </c>
      <c r="C40" s="351"/>
      <c r="D40" s="351"/>
      <c r="E40" s="351">
        <v>7</v>
      </c>
      <c r="F40" s="516">
        <v>200</v>
      </c>
      <c r="G40" s="516">
        <v>800</v>
      </c>
      <c r="H40" s="352">
        <f>E40*F40*G40</f>
        <v>1120000</v>
      </c>
      <c r="I40" s="538"/>
    </row>
    <row r="41" spans="1:9">
      <c r="A41" s="131"/>
      <c r="B41" s="1234" t="s">
        <v>338</v>
      </c>
      <c r="C41" s="282"/>
      <c r="D41" s="282"/>
      <c r="E41" s="282">
        <v>7</v>
      </c>
      <c r="F41" s="383">
        <v>400</v>
      </c>
      <c r="G41" s="383">
        <v>200</v>
      </c>
      <c r="H41" s="283">
        <f>E41*F41*G41</f>
        <v>560000</v>
      </c>
      <c r="I41" s="1222"/>
    </row>
    <row r="42" spans="1:9">
      <c r="A42" s="13"/>
      <c r="B42" s="1218" t="s">
        <v>340</v>
      </c>
      <c r="C42" s="517"/>
      <c r="D42" s="517"/>
      <c r="E42" s="517">
        <f>SUM(E34:E41)</f>
        <v>28</v>
      </c>
      <c r="F42" s="517">
        <f>SUM(F34:F41)</f>
        <v>1000</v>
      </c>
      <c r="G42" s="517">
        <f>SUM(G34:G41)</f>
        <v>2000</v>
      </c>
      <c r="H42" s="353">
        <f>SUM(H34:H41)</f>
        <v>6160000</v>
      </c>
      <c r="I42" s="1044"/>
    </row>
    <row r="44" spans="1:9">
      <c r="B44" s="5" t="s">
        <v>30</v>
      </c>
    </row>
  </sheetData>
  <mergeCells count="10">
    <mergeCell ref="A31:A32"/>
    <mergeCell ref="B31:B32"/>
    <mergeCell ref="I31:I32"/>
    <mergeCell ref="E4:H4"/>
    <mergeCell ref="E31:H31"/>
    <mergeCell ref="A2:I2"/>
    <mergeCell ref="I4:I5"/>
    <mergeCell ref="A30:I30"/>
    <mergeCell ref="B4:B5"/>
    <mergeCell ref="A4:A5"/>
  </mergeCells>
  <pageMargins left="0.52" right="0.31" top="0.71" bottom="0.18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0000"/>
  </sheetPr>
  <dimension ref="A1:R203"/>
  <sheetViews>
    <sheetView topLeftCell="A185" workbookViewId="0">
      <selection activeCell="V185" sqref="V185"/>
    </sheetView>
  </sheetViews>
  <sheetFormatPr defaultRowHeight="18.75"/>
  <cols>
    <col min="1" max="1" width="1.5703125" style="1272" customWidth="1"/>
    <col min="2" max="2" width="9.140625" style="1272" customWidth="1"/>
    <col min="3" max="3" width="6.85546875" style="1272" customWidth="1"/>
    <col min="4" max="4" width="9.42578125" style="1272" customWidth="1"/>
    <col min="5" max="5" width="9" style="1272" customWidth="1"/>
    <col min="6" max="6" width="1.42578125" style="1272" customWidth="1"/>
    <col min="7" max="7" width="9.5703125" style="1272" customWidth="1"/>
    <col min="8" max="8" width="2.28515625" style="1272" customWidth="1"/>
    <col min="9" max="9" width="8.85546875" style="1272" customWidth="1"/>
    <col min="10" max="10" width="1.7109375" style="1272" customWidth="1"/>
    <col min="11" max="11" width="9" style="1272" customWidth="1"/>
    <col min="12" max="12" width="1.7109375" style="1272" customWidth="1"/>
    <col min="13" max="13" width="8.28515625" style="5" customWidth="1"/>
    <col min="14" max="14" width="1.7109375" style="5" customWidth="1"/>
    <col min="15" max="15" width="8.85546875" style="1272" customWidth="1"/>
    <col min="16" max="16" width="2" style="1272" customWidth="1"/>
    <col min="17" max="17" width="7.5703125" style="1272" customWidth="1"/>
    <col min="18" max="18" width="2.140625" style="1272" customWidth="1"/>
  </cols>
  <sheetData>
    <row r="1" spans="1:18" ht="18.75" customHeight="1">
      <c r="A1" s="2031" t="s">
        <v>758</v>
      </c>
      <c r="B1" s="2031"/>
      <c r="C1" s="2031"/>
      <c r="D1" s="2031"/>
      <c r="E1" s="2031"/>
      <c r="F1" s="2031"/>
      <c r="G1" s="2031"/>
      <c r="H1" s="2031"/>
      <c r="I1" s="2031"/>
      <c r="J1" s="2031"/>
      <c r="K1" s="2031"/>
      <c r="L1" s="2031"/>
      <c r="M1" s="2031"/>
      <c r="N1" s="2031"/>
      <c r="O1" s="2031"/>
      <c r="P1" s="2031"/>
      <c r="Q1" s="2031"/>
      <c r="R1" s="2031"/>
    </row>
    <row r="2" spans="1:18" ht="18.75" customHeight="1">
      <c r="A2" s="2032" t="s">
        <v>517</v>
      </c>
      <c r="B2" s="2032"/>
      <c r="C2" s="2032"/>
      <c r="D2" s="2032"/>
      <c r="E2" s="2032"/>
      <c r="F2" s="2032"/>
      <c r="G2" s="2032"/>
      <c r="H2" s="2032"/>
      <c r="I2" s="2032"/>
      <c r="J2" s="2032"/>
      <c r="K2" s="2033" t="s">
        <v>518</v>
      </c>
      <c r="L2" s="2033"/>
      <c r="M2" s="2033"/>
      <c r="N2" s="2033"/>
      <c r="O2" s="2033"/>
      <c r="P2" s="2033"/>
      <c r="Q2" s="2033"/>
      <c r="R2" s="2033"/>
    </row>
    <row r="3" spans="1:18" ht="18.75" customHeight="1">
      <c r="A3" s="1779" t="s">
        <v>519</v>
      </c>
      <c r="B3" s="1779"/>
      <c r="C3" s="1779"/>
      <c r="D3" s="1779"/>
      <c r="E3" s="1779"/>
      <c r="F3" s="1779"/>
      <c r="G3" s="1779"/>
      <c r="H3" s="1779"/>
      <c r="I3" s="1779"/>
      <c r="J3" s="1779"/>
      <c r="K3" s="1779"/>
      <c r="L3" s="1779"/>
      <c r="M3" s="1779"/>
      <c r="N3" s="1779"/>
      <c r="O3" s="1779"/>
      <c r="P3" s="1779"/>
      <c r="Q3" s="1779"/>
      <c r="R3" s="1779"/>
    </row>
    <row r="4" spans="1:18" ht="18.75" customHeight="1">
      <c r="A4" s="2025" t="s">
        <v>520</v>
      </c>
      <c r="B4" s="2025"/>
      <c r="C4" s="2025"/>
      <c r="D4" s="2025"/>
      <c r="E4" s="2025"/>
      <c r="F4" s="2025"/>
      <c r="G4" s="2025"/>
      <c r="H4" s="2025"/>
      <c r="I4" s="2025"/>
      <c r="J4" s="2025"/>
      <c r="K4" s="2034" t="s">
        <v>521</v>
      </c>
      <c r="L4" s="2034"/>
      <c r="M4" s="2034"/>
      <c r="N4" s="2034"/>
      <c r="O4" s="2034"/>
      <c r="P4" s="2034"/>
      <c r="Q4" s="2034"/>
      <c r="R4" s="2034"/>
    </row>
    <row r="5" spans="1:18" ht="18.75" customHeight="1">
      <c r="A5" s="2030" t="s">
        <v>522</v>
      </c>
      <c r="B5" s="2030"/>
      <c r="C5" s="2030"/>
      <c r="D5" s="2030"/>
      <c r="E5" s="2030"/>
      <c r="F5" s="2030"/>
      <c r="G5" s="2030"/>
      <c r="H5" s="2030"/>
      <c r="I5" s="2030"/>
      <c r="J5" s="2030"/>
      <c r="K5" s="2030"/>
      <c r="L5" s="2030"/>
      <c r="M5" s="2030"/>
      <c r="N5" s="2030"/>
      <c r="O5" s="2030"/>
      <c r="P5" s="2030"/>
      <c r="Q5" s="2030"/>
      <c r="R5" s="2030"/>
    </row>
    <row r="6" spans="1:18" ht="18.75" customHeight="1">
      <c r="A6" s="1896" t="s">
        <v>523</v>
      </c>
      <c r="B6" s="1896"/>
      <c r="C6" s="1896"/>
      <c r="D6" s="1896"/>
      <c r="E6" s="1896"/>
      <c r="F6" s="1896"/>
      <c r="G6" s="1896"/>
      <c r="H6" s="1896"/>
      <c r="I6" s="1896"/>
      <c r="J6" s="1896"/>
      <c r="K6" s="1896"/>
      <c r="L6" s="1896"/>
      <c r="M6" s="1896"/>
      <c r="N6" s="1896"/>
      <c r="O6" s="1896"/>
      <c r="P6" s="1896"/>
      <c r="Q6" s="1896"/>
      <c r="R6" s="1896"/>
    </row>
    <row r="7" spans="1:18" ht="18.75" customHeight="1">
      <c r="A7" s="1896" t="s">
        <v>524</v>
      </c>
      <c r="B7" s="1896"/>
      <c r="C7" s="1896"/>
      <c r="D7" s="1896"/>
      <c r="E7" s="1896"/>
      <c r="F7" s="1896"/>
      <c r="G7" s="1896"/>
      <c r="H7" s="1896"/>
      <c r="I7" s="1896"/>
      <c r="J7" s="1896"/>
      <c r="K7" s="1896"/>
      <c r="L7" s="1896"/>
      <c r="M7" s="1896"/>
      <c r="N7" s="1896"/>
      <c r="O7" s="1896"/>
      <c r="P7" s="1896"/>
      <c r="Q7" s="1896"/>
      <c r="R7" s="1896"/>
    </row>
    <row r="8" spans="1:18" ht="18.75" customHeight="1">
      <c r="A8" s="1896" t="s">
        <v>525</v>
      </c>
      <c r="B8" s="1896"/>
      <c r="C8" s="1896"/>
      <c r="D8" s="1896"/>
      <c r="E8" s="1896"/>
      <c r="F8" s="1896"/>
      <c r="G8" s="1896"/>
      <c r="H8" s="1896"/>
      <c r="I8" s="1896"/>
      <c r="J8" s="1896"/>
      <c r="K8" s="1896"/>
      <c r="L8" s="1896"/>
      <c r="M8" s="1896"/>
      <c r="N8" s="1896"/>
      <c r="O8" s="1896"/>
      <c r="P8" s="1896"/>
      <c r="Q8" s="1896"/>
      <c r="R8" s="1896"/>
    </row>
    <row r="9" spans="1:18" ht="18.75" customHeight="1">
      <c r="A9" s="1985" t="s">
        <v>526</v>
      </c>
      <c r="B9" s="1985"/>
      <c r="C9" s="1985"/>
      <c r="D9" s="1985"/>
      <c r="E9" s="1985"/>
      <c r="F9" s="1985"/>
      <c r="G9" s="1985"/>
      <c r="H9" s="1985"/>
      <c r="I9" s="1985"/>
      <c r="J9" s="1985"/>
      <c r="K9" s="1985"/>
      <c r="L9" s="1985"/>
      <c r="M9" s="1985"/>
      <c r="N9" s="1985"/>
      <c r="O9" s="1985"/>
      <c r="P9" s="1985"/>
      <c r="Q9" s="1985"/>
      <c r="R9" s="1985"/>
    </row>
    <row r="10" spans="1:18" ht="18.75" customHeight="1">
      <c r="C10" s="1272" t="s">
        <v>527</v>
      </c>
      <c r="E10" s="1272" t="s">
        <v>528</v>
      </c>
      <c r="H10" s="1272" t="s">
        <v>529</v>
      </c>
      <c r="K10" s="1273" t="s">
        <v>530</v>
      </c>
      <c r="L10" s="1274"/>
      <c r="M10" s="1273"/>
      <c r="N10" s="1273"/>
      <c r="O10" s="1272" t="s">
        <v>531</v>
      </c>
    </row>
    <row r="11" spans="1:18" ht="18.75" customHeight="1">
      <c r="A11" s="1985" t="s">
        <v>532</v>
      </c>
      <c r="B11" s="1985"/>
      <c r="C11" s="1985"/>
      <c r="D11" s="1985"/>
      <c r="E11" s="1985"/>
      <c r="F11" s="1985"/>
      <c r="G11" s="1985"/>
      <c r="H11" s="1985"/>
      <c r="I11" s="1985"/>
      <c r="J11" s="1985"/>
      <c r="K11" s="1985"/>
      <c r="L11" s="1985"/>
      <c r="M11" s="1985"/>
      <c r="N11" s="1985"/>
      <c r="O11" s="1985"/>
      <c r="P11" s="1985"/>
      <c r="Q11" s="1985"/>
      <c r="R11" s="1985"/>
    </row>
    <row r="12" spans="1:18" ht="18.75" customHeight="1">
      <c r="C12" s="1272" t="s">
        <v>533</v>
      </c>
      <c r="E12" s="1272" t="s">
        <v>534</v>
      </c>
      <c r="K12" s="1273" t="s">
        <v>535</v>
      </c>
      <c r="L12" s="1274"/>
      <c r="M12" s="1273"/>
      <c r="N12" s="1273"/>
    </row>
    <row r="13" spans="1:18" ht="18.75" customHeight="1">
      <c r="A13" s="1985" t="s">
        <v>536</v>
      </c>
      <c r="B13" s="1985"/>
      <c r="C13" s="1985"/>
      <c r="D13" s="1985"/>
      <c r="E13" s="1985"/>
      <c r="F13" s="1985"/>
      <c r="G13" s="1985"/>
      <c r="H13" s="1985"/>
      <c r="I13" s="1985"/>
      <c r="J13" s="1985"/>
      <c r="K13" s="1985"/>
      <c r="L13" s="1985"/>
      <c r="M13" s="1985"/>
      <c r="N13" s="1985"/>
      <c r="O13" s="1985"/>
      <c r="P13" s="1985"/>
      <c r="Q13" s="1985"/>
      <c r="R13" s="1985"/>
    </row>
    <row r="14" spans="1:18" ht="18.75" customHeight="1">
      <c r="C14" s="1272" t="s">
        <v>537</v>
      </c>
      <c r="H14" s="1272" t="s">
        <v>538</v>
      </c>
      <c r="K14" s="1273"/>
      <c r="L14" s="1274"/>
      <c r="M14" s="1273"/>
      <c r="N14" s="1273"/>
    </row>
    <row r="15" spans="1:18" ht="18.75" customHeight="1">
      <c r="C15" s="1272" t="s">
        <v>539</v>
      </c>
      <c r="K15" s="1274"/>
      <c r="L15" s="1274"/>
      <c r="M15" s="1273"/>
      <c r="N15" s="1273"/>
    </row>
    <row r="16" spans="1:18" ht="18.75" customHeight="1">
      <c r="A16" s="1985" t="s">
        <v>540</v>
      </c>
      <c r="B16" s="1985"/>
      <c r="C16" s="1985"/>
      <c r="D16" s="1985"/>
      <c r="E16" s="1985"/>
      <c r="F16" s="1985"/>
      <c r="G16" s="1985"/>
      <c r="H16" s="1985"/>
      <c r="I16" s="1985"/>
      <c r="J16" s="1985"/>
      <c r="K16" s="1985"/>
      <c r="L16" s="1985"/>
      <c r="M16" s="1985"/>
      <c r="N16" s="1985"/>
      <c r="O16" s="1985"/>
      <c r="P16" s="1985"/>
      <c r="Q16" s="1985"/>
      <c r="R16" s="1985"/>
    </row>
    <row r="17" spans="1:18" ht="18.75" customHeight="1">
      <c r="C17" s="1272" t="s">
        <v>541</v>
      </c>
      <c r="K17" s="1272" t="s">
        <v>542</v>
      </c>
      <c r="L17" s="1274"/>
      <c r="M17" s="1273"/>
      <c r="N17" s="1273"/>
    </row>
    <row r="18" spans="1:18" ht="18.75" customHeight="1">
      <c r="C18" s="1272" t="s">
        <v>543</v>
      </c>
      <c r="K18" s="1272" t="s">
        <v>544</v>
      </c>
      <c r="L18" s="1274"/>
      <c r="M18" s="1273"/>
      <c r="N18" s="1273"/>
    </row>
    <row r="19" spans="1:18" ht="18.75" customHeight="1">
      <c r="C19" s="1272" t="s">
        <v>545</v>
      </c>
      <c r="K19" s="1273"/>
      <c r="L19" s="1274"/>
      <c r="M19" s="1273"/>
      <c r="N19" s="1273"/>
    </row>
    <row r="20" spans="1:18" ht="18.75" customHeight="1">
      <c r="A20" s="1985" t="s">
        <v>546</v>
      </c>
      <c r="B20" s="1985"/>
      <c r="C20" s="1985"/>
      <c r="D20" s="1985"/>
      <c r="E20" s="1985"/>
      <c r="F20" s="1985"/>
      <c r="G20" s="1985"/>
      <c r="H20" s="1985"/>
      <c r="I20" s="1985"/>
      <c r="J20" s="1985"/>
      <c r="K20" s="1985"/>
      <c r="L20" s="1985"/>
      <c r="M20" s="1985"/>
      <c r="N20" s="1985"/>
      <c r="O20" s="1985"/>
      <c r="P20" s="1985"/>
      <c r="Q20" s="1985"/>
      <c r="R20" s="1985"/>
    </row>
    <row r="21" spans="1:18" ht="18.75" customHeight="1">
      <c r="C21" s="1272" t="s">
        <v>547</v>
      </c>
      <c r="G21" s="1272" t="s">
        <v>548</v>
      </c>
      <c r="K21" s="1274"/>
      <c r="L21" s="1274"/>
      <c r="M21" s="1273"/>
      <c r="N21" s="1273"/>
    </row>
    <row r="22" spans="1:18" ht="18.75" customHeight="1">
      <c r="A22" s="1995" t="s">
        <v>549</v>
      </c>
      <c r="B22" s="1995"/>
      <c r="C22" s="1995"/>
      <c r="D22" s="1995"/>
      <c r="E22" s="1995"/>
      <c r="F22" s="1995"/>
      <c r="G22" s="1995"/>
      <c r="H22" s="1995"/>
      <c r="I22" s="1995"/>
      <c r="J22" s="1995"/>
      <c r="K22" s="1995"/>
      <c r="L22" s="1995"/>
      <c r="M22" s="1995"/>
      <c r="N22" s="1995"/>
      <c r="O22" s="1995"/>
      <c r="P22" s="1995"/>
      <c r="Q22" s="1995"/>
      <c r="R22" s="1995"/>
    </row>
    <row r="23" spans="1:18" ht="18.75" customHeight="1">
      <c r="A23" s="1995" t="s">
        <v>550</v>
      </c>
      <c r="B23" s="1995"/>
      <c r="C23" s="1995"/>
      <c r="D23" s="1995"/>
      <c r="E23" s="1995"/>
      <c r="F23" s="1995"/>
      <c r="G23" s="1995"/>
      <c r="H23" s="1995"/>
      <c r="I23" s="1995"/>
      <c r="J23" s="1995"/>
      <c r="K23" s="1995"/>
      <c r="L23" s="1995"/>
      <c r="M23" s="1995"/>
      <c r="N23" s="1995"/>
      <c r="O23" s="1995"/>
      <c r="P23" s="1995"/>
      <c r="Q23" s="1995"/>
      <c r="R23" s="1995"/>
    </row>
    <row r="24" spans="1:18" ht="18.75" customHeight="1">
      <c r="A24" s="2025" t="s">
        <v>551</v>
      </c>
      <c r="B24" s="2025"/>
      <c r="C24" s="2025"/>
      <c r="D24" s="2025"/>
      <c r="E24" s="2025"/>
      <c r="F24" s="2025"/>
      <c r="G24" s="2025"/>
      <c r="H24" s="2025"/>
      <c r="I24" s="2025"/>
      <c r="J24" s="2025"/>
      <c r="K24" s="2025"/>
      <c r="L24" s="2025"/>
      <c r="M24" s="2025"/>
      <c r="N24" s="2025"/>
      <c r="O24" s="2025"/>
      <c r="P24" s="2025"/>
      <c r="Q24" s="2025"/>
      <c r="R24" s="2025"/>
    </row>
    <row r="25" spans="1:18" ht="18.75" customHeight="1">
      <c r="A25" s="2029" t="s">
        <v>552</v>
      </c>
      <c r="B25" s="2029"/>
      <c r="C25" s="2029"/>
      <c r="D25" s="2029"/>
      <c r="E25" s="2029"/>
      <c r="F25" s="2029"/>
      <c r="G25" s="2029"/>
      <c r="H25" s="2029"/>
      <c r="I25" s="2029"/>
      <c r="J25" s="2029"/>
      <c r="K25" s="2029"/>
      <c r="L25" s="2029"/>
      <c r="M25" s="2029"/>
      <c r="N25" s="2029"/>
      <c r="O25" s="2029"/>
      <c r="P25" s="2029"/>
      <c r="Q25" s="2029"/>
      <c r="R25" s="2029"/>
    </row>
    <row r="26" spans="1:18" ht="18.75" customHeight="1">
      <c r="A26" s="2028" t="s">
        <v>553</v>
      </c>
      <c r="B26" s="2028"/>
      <c r="C26" s="2028"/>
      <c r="D26" s="2028"/>
      <c r="E26" s="2028"/>
      <c r="F26" s="2028"/>
      <c r="G26" s="2028"/>
      <c r="H26" s="2028"/>
      <c r="I26" s="2028"/>
      <c r="J26" s="2028"/>
      <c r="K26" s="2028"/>
      <c r="L26" s="2028"/>
      <c r="M26" s="2028"/>
      <c r="N26" s="2028"/>
      <c r="O26" s="2028"/>
      <c r="P26" s="2028"/>
      <c r="Q26" s="2028"/>
      <c r="R26" s="2028"/>
    </row>
    <row r="27" spans="1:18" ht="18.75" customHeight="1">
      <c r="A27" s="2028" t="s">
        <v>553</v>
      </c>
      <c r="B27" s="2028"/>
      <c r="C27" s="2028"/>
      <c r="D27" s="2028"/>
      <c r="E27" s="2028"/>
      <c r="F27" s="2028"/>
      <c r="G27" s="2028"/>
      <c r="H27" s="2028"/>
      <c r="I27" s="2028"/>
      <c r="J27" s="2028"/>
      <c r="K27" s="2028"/>
      <c r="L27" s="2028"/>
      <c r="M27" s="2028"/>
      <c r="N27" s="2028"/>
      <c r="O27" s="2028"/>
      <c r="P27" s="2028"/>
      <c r="Q27" s="2028"/>
      <c r="R27" s="2028"/>
    </row>
    <row r="28" spans="1:18" ht="18.75" customHeight="1">
      <c r="A28" s="2028" t="s">
        <v>553</v>
      </c>
      <c r="B28" s="2028"/>
      <c r="C28" s="2028"/>
      <c r="D28" s="2028"/>
      <c r="E28" s="2028"/>
      <c r="F28" s="2028"/>
      <c r="G28" s="2028"/>
      <c r="H28" s="2028"/>
      <c r="I28" s="2028"/>
      <c r="J28" s="2028"/>
      <c r="K28" s="2028"/>
      <c r="L28" s="2028"/>
      <c r="M28" s="2028"/>
      <c r="N28" s="2028"/>
      <c r="O28" s="2028"/>
      <c r="P28" s="2028"/>
      <c r="Q28" s="2028"/>
      <c r="R28" s="2028"/>
    </row>
    <row r="29" spans="1:18" ht="18.75" customHeight="1">
      <c r="A29" s="2028" t="s">
        <v>553</v>
      </c>
      <c r="B29" s="2028"/>
      <c r="C29" s="2028"/>
      <c r="D29" s="2028"/>
      <c r="E29" s="2028"/>
      <c r="F29" s="2028"/>
      <c r="G29" s="2028"/>
      <c r="H29" s="2028"/>
      <c r="I29" s="2028"/>
      <c r="J29" s="2028"/>
      <c r="K29" s="2028"/>
      <c r="L29" s="2028"/>
      <c r="M29" s="2028"/>
      <c r="N29" s="2028"/>
      <c r="O29" s="2028"/>
      <c r="P29" s="2028"/>
      <c r="Q29" s="2028"/>
      <c r="R29" s="2028"/>
    </row>
    <row r="30" spans="1:18" ht="18.75" customHeight="1">
      <c r="A30" s="2028" t="s">
        <v>553</v>
      </c>
      <c r="B30" s="2028"/>
      <c r="C30" s="2028"/>
      <c r="D30" s="2028"/>
      <c r="E30" s="2028"/>
      <c r="F30" s="2028"/>
      <c r="G30" s="2028"/>
      <c r="H30" s="2028"/>
      <c r="I30" s="2028"/>
      <c r="J30" s="2028"/>
      <c r="K30" s="2028"/>
      <c r="L30" s="2028"/>
      <c r="M30" s="2028"/>
      <c r="N30" s="2028"/>
      <c r="O30" s="2028"/>
      <c r="P30" s="2028"/>
      <c r="Q30" s="2028"/>
      <c r="R30" s="2028"/>
    </row>
    <row r="31" spans="1:18" ht="18.75" customHeight="1">
      <c r="A31" s="2028" t="s">
        <v>553</v>
      </c>
      <c r="B31" s="2028"/>
      <c r="C31" s="2028"/>
      <c r="D31" s="2028"/>
      <c r="E31" s="2028"/>
      <c r="F31" s="2028"/>
      <c r="G31" s="2028"/>
      <c r="H31" s="2028"/>
      <c r="I31" s="2028"/>
      <c r="J31" s="2028"/>
      <c r="K31" s="2028"/>
      <c r="L31" s="2028"/>
      <c r="M31" s="2028"/>
      <c r="N31" s="2028"/>
      <c r="O31" s="2028"/>
      <c r="P31" s="2028"/>
      <c r="Q31" s="2028"/>
      <c r="R31" s="2028"/>
    </row>
    <row r="32" spans="1:18" ht="18.75" customHeight="1">
      <c r="A32" s="1895" t="s">
        <v>554</v>
      </c>
      <c r="B32" s="1895"/>
      <c r="C32" s="1895"/>
      <c r="D32" s="1895"/>
      <c r="E32" s="1895"/>
      <c r="F32" s="1895"/>
      <c r="G32" s="1895"/>
      <c r="H32" s="1895"/>
      <c r="I32" s="1895"/>
      <c r="J32" s="1895"/>
      <c r="K32" s="1895"/>
      <c r="L32" s="1895"/>
      <c r="M32" s="1895"/>
      <c r="N32" s="1895"/>
      <c r="O32" s="1895"/>
      <c r="P32" s="1895"/>
      <c r="Q32" s="1895"/>
      <c r="R32" s="1895"/>
    </row>
    <row r="33" spans="1:18" ht="18.75" customHeight="1">
      <c r="A33" s="2028" t="s">
        <v>553</v>
      </c>
      <c r="B33" s="2028"/>
      <c r="C33" s="2028"/>
      <c r="D33" s="2028"/>
      <c r="E33" s="2028"/>
      <c r="F33" s="2028"/>
      <c r="G33" s="2028"/>
      <c r="H33" s="2028"/>
      <c r="I33" s="2028"/>
      <c r="J33" s="2028"/>
      <c r="K33" s="2028"/>
      <c r="L33" s="2028"/>
      <c r="M33" s="2028"/>
      <c r="N33" s="2028"/>
      <c r="O33" s="2028"/>
      <c r="P33" s="2028"/>
      <c r="Q33" s="2028"/>
      <c r="R33" s="2028"/>
    </row>
    <row r="34" spans="1:18" ht="18.75" customHeight="1">
      <c r="A34" s="2028" t="s">
        <v>553</v>
      </c>
      <c r="B34" s="2028"/>
      <c r="C34" s="2028"/>
      <c r="D34" s="2028"/>
      <c r="E34" s="2028"/>
      <c r="F34" s="2028"/>
      <c r="G34" s="2028"/>
      <c r="H34" s="2028"/>
      <c r="I34" s="2028"/>
      <c r="J34" s="2028"/>
      <c r="K34" s="2028"/>
      <c r="L34" s="2028"/>
      <c r="M34" s="2028"/>
      <c r="N34" s="2028"/>
      <c r="O34" s="2028"/>
      <c r="P34" s="2028"/>
      <c r="Q34" s="2028"/>
      <c r="R34" s="2028"/>
    </row>
    <row r="35" spans="1:18" ht="18.75" customHeight="1">
      <c r="A35" s="2028" t="s">
        <v>553</v>
      </c>
      <c r="B35" s="2028"/>
      <c r="C35" s="2028"/>
      <c r="D35" s="2028"/>
      <c r="E35" s="2028"/>
      <c r="F35" s="2028"/>
      <c r="G35" s="2028"/>
      <c r="H35" s="2028"/>
      <c r="I35" s="2028"/>
      <c r="J35" s="2028"/>
      <c r="K35" s="2028"/>
      <c r="L35" s="2028"/>
      <c r="M35" s="2028"/>
      <c r="N35" s="2028"/>
      <c r="O35" s="2028"/>
      <c r="P35" s="2028"/>
      <c r="Q35" s="2028"/>
      <c r="R35" s="2028"/>
    </row>
    <row r="36" spans="1:18" ht="18.75" customHeight="1">
      <c r="A36" s="2028" t="s">
        <v>553</v>
      </c>
      <c r="B36" s="2028"/>
      <c r="C36" s="2028"/>
      <c r="D36" s="2028"/>
      <c r="E36" s="2028"/>
      <c r="F36" s="2028"/>
      <c r="G36" s="2028"/>
      <c r="H36" s="2028"/>
      <c r="I36" s="2028"/>
      <c r="J36" s="2028"/>
      <c r="K36" s="2028"/>
      <c r="L36" s="2028"/>
      <c r="M36" s="2028"/>
      <c r="N36" s="2028"/>
      <c r="O36" s="2028"/>
      <c r="P36" s="2028"/>
      <c r="Q36" s="2028"/>
      <c r="R36" s="2028"/>
    </row>
    <row r="37" spans="1:18">
      <c r="A37" s="1895" t="s">
        <v>555</v>
      </c>
      <c r="B37" s="1895"/>
      <c r="C37" s="1895"/>
      <c r="D37" s="1895"/>
      <c r="E37" s="1895"/>
      <c r="F37" s="1895"/>
      <c r="G37" s="1895"/>
      <c r="H37" s="1895"/>
      <c r="I37" s="1895"/>
      <c r="J37" s="1895"/>
      <c r="K37" s="1895"/>
      <c r="L37" s="1895"/>
      <c r="M37" s="1895"/>
      <c r="N37" s="1895"/>
      <c r="O37" s="1895"/>
      <c r="P37" s="1895"/>
      <c r="Q37" s="1895"/>
      <c r="R37" s="1895"/>
    </row>
    <row r="38" spans="1:18">
      <c r="A38" s="2025" t="s">
        <v>556</v>
      </c>
      <c r="B38" s="2025"/>
      <c r="C38" s="2025"/>
      <c r="D38" s="2025"/>
      <c r="E38" s="2025"/>
      <c r="F38" s="2025"/>
      <c r="G38" s="2025"/>
      <c r="H38" s="2025"/>
      <c r="I38" s="2025"/>
      <c r="J38" s="2025"/>
      <c r="K38" s="2025"/>
      <c r="L38" s="2025"/>
      <c r="M38" s="2025"/>
      <c r="N38" s="2025"/>
      <c r="O38" s="2025"/>
      <c r="P38" s="2025"/>
      <c r="Q38" s="2025"/>
      <c r="R38" s="2025"/>
    </row>
    <row r="39" spans="1:18">
      <c r="A39" s="2026" t="s">
        <v>557</v>
      </c>
      <c r="B39" s="2026"/>
      <c r="C39" s="2026"/>
      <c r="D39" s="2026"/>
      <c r="E39" s="2026"/>
      <c r="F39" s="2026"/>
      <c r="G39" s="2026"/>
      <c r="H39" s="2026"/>
      <c r="I39" s="2026"/>
      <c r="J39" s="2026"/>
      <c r="K39" s="2026"/>
      <c r="L39" s="2026"/>
      <c r="M39" s="2026"/>
      <c r="N39" s="2026"/>
      <c r="O39" s="2026"/>
      <c r="P39" s="2026"/>
      <c r="Q39" s="2026"/>
      <c r="R39" s="2026"/>
    </row>
    <row r="40" spans="1:18">
      <c r="A40" s="1275"/>
      <c r="B40" s="1275"/>
      <c r="C40" s="1275"/>
      <c r="D40" s="1275"/>
      <c r="E40" s="1275"/>
      <c r="F40" s="1275"/>
      <c r="G40" s="1275"/>
      <c r="H40" s="1275"/>
      <c r="I40" s="1275"/>
      <c r="J40" s="1275"/>
      <c r="K40" s="1275"/>
      <c r="L40" s="1275"/>
      <c r="M40" s="1275"/>
      <c r="N40" s="1275"/>
      <c r="O40" s="1275"/>
      <c r="P40" s="1275"/>
      <c r="Q40" s="1275"/>
      <c r="R40" s="1275"/>
    </row>
    <row r="41" spans="1:18">
      <c r="A41" s="1275"/>
      <c r="B41" s="1275"/>
      <c r="C41" s="1275"/>
      <c r="D41" s="1275"/>
      <c r="E41" s="1275"/>
      <c r="F41" s="1275"/>
      <c r="G41" s="1275"/>
      <c r="H41" s="1275"/>
      <c r="I41" s="1275"/>
      <c r="J41" s="1275"/>
      <c r="K41" s="1275"/>
      <c r="L41" s="1275"/>
      <c r="M41" s="1275"/>
      <c r="N41" s="1275"/>
      <c r="O41" s="1275"/>
      <c r="P41" s="1275"/>
      <c r="Q41" s="1275"/>
      <c r="R41" s="1275"/>
    </row>
    <row r="42" spans="1:18">
      <c r="A42" s="2026" t="s">
        <v>558</v>
      </c>
      <c r="B42" s="2026"/>
      <c r="C42" s="2026"/>
      <c r="D42" s="2026"/>
      <c r="E42" s="2026"/>
      <c r="F42" s="2026"/>
      <c r="G42" s="2026"/>
      <c r="H42" s="2026"/>
      <c r="I42" s="2026"/>
      <c r="J42" s="2026"/>
      <c r="K42" s="2026"/>
      <c r="L42" s="2026"/>
      <c r="M42" s="2026"/>
      <c r="N42" s="2026"/>
      <c r="O42" s="2026"/>
      <c r="P42" s="2026"/>
      <c r="Q42" s="2026"/>
      <c r="R42" s="2026"/>
    </row>
    <row r="43" spans="1:18">
      <c r="A43" s="2027" t="s">
        <v>559</v>
      </c>
      <c r="B43" s="2027"/>
      <c r="C43" s="2027"/>
      <c r="D43" s="2027"/>
      <c r="E43" s="2027"/>
      <c r="F43" s="2027"/>
      <c r="G43" s="2027"/>
      <c r="H43" s="2027"/>
      <c r="I43" s="2027"/>
      <c r="J43" s="2027"/>
      <c r="K43" s="2027"/>
      <c r="L43" s="2027"/>
      <c r="M43" s="2027"/>
      <c r="N43" s="2027"/>
      <c r="O43" s="2027"/>
      <c r="P43" s="2027"/>
      <c r="Q43" s="2027"/>
      <c r="R43" s="2027"/>
    </row>
    <row r="44" spans="1:18">
      <c r="A44" s="2027" t="s">
        <v>560</v>
      </c>
      <c r="B44" s="2027"/>
      <c r="C44" s="2027"/>
      <c r="D44" s="2027"/>
      <c r="E44" s="2027"/>
      <c r="F44" s="2027"/>
      <c r="G44" s="2027"/>
      <c r="H44" s="2027"/>
      <c r="I44" s="2027"/>
      <c r="J44" s="2027"/>
      <c r="K44" s="2027"/>
      <c r="L44" s="2027"/>
      <c r="M44" s="2027"/>
      <c r="N44" s="2027"/>
      <c r="O44" s="2027"/>
      <c r="P44" s="2027"/>
      <c r="Q44" s="2027"/>
      <c r="R44" s="2027"/>
    </row>
    <row r="45" spans="1:18">
      <c r="A45" s="2001" t="s">
        <v>561</v>
      </c>
      <c r="B45" s="2001"/>
      <c r="C45" s="2001"/>
      <c r="D45" s="2001"/>
      <c r="E45" s="2001"/>
      <c r="F45" s="2001"/>
      <c r="G45" s="2001"/>
      <c r="H45" s="2001"/>
      <c r="I45" s="2001"/>
      <c r="J45" s="2001"/>
      <c r="K45" s="2001"/>
      <c r="L45" s="2001"/>
      <c r="M45" s="2001"/>
      <c r="N45" s="2001"/>
      <c r="O45" s="2001"/>
      <c r="P45" s="2001"/>
      <c r="Q45" s="2001"/>
      <c r="R45" s="2001"/>
    </row>
    <row r="46" spans="1:18">
      <c r="A46" s="1985" t="s">
        <v>562</v>
      </c>
      <c r="B46" s="1985"/>
      <c r="C46" s="1985"/>
      <c r="D46" s="1985"/>
      <c r="E46" s="1985"/>
      <c r="F46" s="1985"/>
      <c r="G46" s="1985"/>
      <c r="H46" s="1985"/>
      <c r="I46" s="1985"/>
      <c r="J46" s="1985"/>
      <c r="K46" s="1985"/>
      <c r="L46" s="1985"/>
      <c r="M46" s="1985"/>
      <c r="N46" s="1985"/>
      <c r="O46" s="1985"/>
      <c r="P46" s="1985"/>
      <c r="Q46" s="1985"/>
      <c r="R46" s="1985"/>
    </row>
    <row r="47" spans="1:18">
      <c r="A47" s="1985" t="s">
        <v>563</v>
      </c>
      <c r="B47" s="1985"/>
      <c r="C47" s="1985"/>
      <c r="D47" s="1985"/>
      <c r="E47" s="1985"/>
      <c r="F47" s="1985"/>
      <c r="G47" s="1985"/>
      <c r="H47" s="1985"/>
      <c r="I47" s="1985"/>
      <c r="J47" s="1985"/>
      <c r="K47" s="1985"/>
      <c r="L47" s="1985"/>
      <c r="M47" s="1985"/>
      <c r="N47" s="1985"/>
      <c r="O47" s="1985"/>
      <c r="P47" s="1985"/>
      <c r="Q47" s="1985"/>
      <c r="R47" s="1985"/>
    </row>
    <row r="48" spans="1:18">
      <c r="B48" s="2010" t="s">
        <v>564</v>
      </c>
      <c r="C48" s="2011"/>
      <c r="D48" s="2012"/>
      <c r="E48" s="2019" t="s">
        <v>565</v>
      </c>
      <c r="F48" s="2020"/>
      <c r="G48" s="2006" t="s">
        <v>566</v>
      </c>
      <c r="H48" s="2007"/>
      <c r="I48" s="2006" t="s">
        <v>508</v>
      </c>
      <c r="J48" s="2007"/>
      <c r="K48" s="2006" t="s">
        <v>567</v>
      </c>
      <c r="L48" s="2007"/>
      <c r="M48" s="2006" t="s">
        <v>568</v>
      </c>
      <c r="N48" s="2007"/>
      <c r="O48" s="2006" t="s">
        <v>612</v>
      </c>
      <c r="P48" s="2007"/>
      <c r="Q48" s="2006" t="s">
        <v>760</v>
      </c>
      <c r="R48" s="2007"/>
    </row>
    <row r="49" spans="1:18">
      <c r="B49" s="2013"/>
      <c r="C49" s="2014"/>
      <c r="D49" s="2015"/>
      <c r="E49" s="2021"/>
      <c r="F49" s="2022"/>
      <c r="G49" s="2004" t="s">
        <v>759</v>
      </c>
      <c r="H49" s="2005"/>
      <c r="I49" s="2004" t="s">
        <v>569</v>
      </c>
      <c r="J49" s="2005"/>
      <c r="K49" s="2004"/>
      <c r="L49" s="2005"/>
      <c r="M49" s="2004"/>
      <c r="N49" s="2005"/>
      <c r="O49" s="2004"/>
      <c r="P49" s="2005"/>
      <c r="Q49" s="2008" t="s">
        <v>570</v>
      </c>
      <c r="R49" s="2009"/>
    </row>
    <row r="50" spans="1:18">
      <c r="B50" s="2013"/>
      <c r="C50" s="2014"/>
      <c r="D50" s="2015"/>
      <c r="E50" s="2021"/>
      <c r="F50" s="2022"/>
      <c r="G50" s="2004" t="s">
        <v>569</v>
      </c>
      <c r="H50" s="2005"/>
      <c r="I50" s="2004" t="s">
        <v>571</v>
      </c>
      <c r="J50" s="2005"/>
      <c r="K50" s="2004"/>
      <c r="L50" s="2005"/>
      <c r="M50" s="2004"/>
      <c r="N50" s="2005"/>
      <c r="O50" s="2004"/>
      <c r="P50" s="2005"/>
      <c r="Q50" s="2004"/>
      <c r="R50" s="2005"/>
    </row>
    <row r="51" spans="1:18">
      <c r="B51" s="2016"/>
      <c r="C51" s="2017"/>
      <c r="D51" s="2018"/>
      <c r="E51" s="2023"/>
      <c r="F51" s="2024"/>
      <c r="G51" s="2002" t="s">
        <v>572</v>
      </c>
      <c r="H51" s="2003"/>
      <c r="I51" s="2002"/>
      <c r="J51" s="2003"/>
      <c r="K51" s="2002"/>
      <c r="L51" s="2003"/>
      <c r="M51" s="2002"/>
      <c r="N51" s="2003"/>
      <c r="O51" s="2002"/>
      <c r="P51" s="2003"/>
      <c r="Q51" s="2002"/>
      <c r="R51" s="2003"/>
    </row>
    <row r="52" spans="1:18">
      <c r="B52" s="1276" t="s">
        <v>573</v>
      </c>
      <c r="C52" s="1277"/>
      <c r="D52" s="1278"/>
      <c r="E52" s="1981" t="s">
        <v>58</v>
      </c>
      <c r="F52" s="1982"/>
      <c r="G52" s="1981"/>
      <c r="H52" s="1982"/>
      <c r="I52" s="1981"/>
      <c r="J52" s="1982"/>
      <c r="K52" s="1983"/>
      <c r="L52" s="1982"/>
      <c r="M52" s="1981"/>
      <c r="N52" s="1982"/>
      <c r="O52" s="1981"/>
      <c r="P52" s="1982"/>
      <c r="Q52" s="1981"/>
      <c r="R52" s="1982"/>
    </row>
    <row r="53" spans="1:18">
      <c r="B53" s="1276"/>
      <c r="C53" s="1277"/>
      <c r="D53" s="1278"/>
      <c r="E53" s="1976" t="s">
        <v>574</v>
      </c>
      <c r="F53" s="1967"/>
      <c r="G53" s="1976"/>
      <c r="H53" s="1967"/>
      <c r="I53" s="1976"/>
      <c r="J53" s="1967"/>
      <c r="K53" s="1976"/>
      <c r="L53" s="1967"/>
      <c r="M53" s="1976"/>
      <c r="N53" s="1967"/>
      <c r="O53" s="1976"/>
      <c r="P53" s="1967"/>
      <c r="Q53" s="1976"/>
      <c r="R53" s="1967"/>
    </row>
    <row r="54" spans="1:18">
      <c r="B54" s="1276"/>
      <c r="C54" s="1277"/>
      <c r="D54" s="1278"/>
      <c r="E54" s="1976"/>
      <c r="F54" s="1967"/>
      <c r="G54" s="1976"/>
      <c r="H54" s="1967"/>
      <c r="I54" s="1976"/>
      <c r="J54" s="1967"/>
      <c r="K54" s="1976"/>
      <c r="L54" s="1967"/>
      <c r="M54" s="1976"/>
      <c r="N54" s="1967"/>
      <c r="O54" s="1976"/>
      <c r="P54" s="1967"/>
      <c r="Q54" s="1976"/>
      <c r="R54" s="1967"/>
    </row>
    <row r="55" spans="1:18">
      <c r="B55" s="1276"/>
      <c r="C55" s="1277"/>
      <c r="D55" s="1278"/>
      <c r="E55" s="1976"/>
      <c r="F55" s="1967"/>
      <c r="G55" s="1976"/>
      <c r="H55" s="1967"/>
      <c r="I55" s="1976"/>
      <c r="J55" s="1967"/>
      <c r="K55" s="1976"/>
      <c r="L55" s="1967"/>
      <c r="M55" s="1976"/>
      <c r="N55" s="1967"/>
      <c r="O55" s="1976"/>
      <c r="P55" s="1967"/>
      <c r="Q55" s="1976"/>
      <c r="R55" s="1967"/>
    </row>
    <row r="56" spans="1:18">
      <c r="B56" s="1276"/>
      <c r="C56" s="1277"/>
      <c r="D56" s="1278"/>
      <c r="E56" s="1976"/>
      <c r="F56" s="1967"/>
      <c r="G56" s="1976"/>
      <c r="H56" s="1967"/>
      <c r="I56" s="1976"/>
      <c r="J56" s="1967"/>
      <c r="K56" s="1976"/>
      <c r="L56" s="1967"/>
      <c r="M56" s="1976"/>
      <c r="N56" s="1967"/>
      <c r="O56" s="1976"/>
      <c r="P56" s="1967"/>
      <c r="Q56" s="1976"/>
      <c r="R56" s="1967"/>
    </row>
    <row r="57" spans="1:18">
      <c r="B57" s="1276"/>
      <c r="C57" s="1277"/>
      <c r="D57" s="1278"/>
      <c r="E57" s="1976"/>
      <c r="F57" s="1967"/>
      <c r="G57" s="1976"/>
      <c r="H57" s="1967"/>
      <c r="I57" s="1976"/>
      <c r="J57" s="1967"/>
      <c r="K57" s="1976"/>
      <c r="L57" s="1967"/>
      <c r="M57" s="1976"/>
      <c r="N57" s="1967"/>
      <c r="O57" s="1976"/>
      <c r="P57" s="1967"/>
      <c r="Q57" s="1976"/>
      <c r="R57" s="1967"/>
    </row>
    <row r="58" spans="1:18">
      <c r="B58" s="1279"/>
      <c r="C58" s="1280"/>
      <c r="D58" s="1281"/>
      <c r="E58" s="1973"/>
      <c r="F58" s="1974"/>
      <c r="G58" s="1973"/>
      <c r="H58" s="1974"/>
      <c r="I58" s="1973"/>
      <c r="J58" s="1974"/>
      <c r="K58" s="1973"/>
      <c r="L58" s="1974"/>
      <c r="M58" s="1973"/>
      <c r="N58" s="1974"/>
      <c r="O58" s="1973"/>
      <c r="P58" s="1974"/>
      <c r="Q58" s="1973"/>
      <c r="R58" s="1974"/>
    </row>
    <row r="59" spans="1:18" ht="17.25">
      <c r="A59" s="1998" t="s">
        <v>957</v>
      </c>
      <c r="B59" s="1998"/>
      <c r="C59" s="1998"/>
      <c r="D59" s="1998"/>
      <c r="E59" s="1998"/>
      <c r="F59" s="1998"/>
      <c r="G59" s="1998"/>
      <c r="H59" s="1998"/>
      <c r="I59" s="1998"/>
      <c r="J59" s="1998"/>
      <c r="K59" s="1998"/>
      <c r="L59" s="1998"/>
      <c r="M59" s="1998"/>
      <c r="N59" s="1998"/>
      <c r="O59" s="1998"/>
      <c r="P59" s="1998"/>
      <c r="Q59" s="1998"/>
      <c r="R59" s="1998"/>
    </row>
    <row r="60" spans="1:18" ht="17.25">
      <c r="A60" s="1999" t="s">
        <v>956</v>
      </c>
      <c r="B60" s="1999"/>
      <c r="C60" s="1999"/>
      <c r="D60" s="1999"/>
      <c r="E60" s="1999"/>
      <c r="F60" s="1999"/>
      <c r="G60" s="1999"/>
      <c r="H60" s="1999"/>
      <c r="I60" s="1999"/>
      <c r="J60" s="1999"/>
      <c r="K60" s="1999"/>
      <c r="L60" s="1999"/>
      <c r="M60" s="1999"/>
      <c r="N60" s="1999"/>
      <c r="O60" s="1999"/>
      <c r="P60" s="1999"/>
      <c r="Q60" s="1999"/>
      <c r="R60" s="1999"/>
    </row>
    <row r="61" spans="1:18">
      <c r="A61" s="2000" t="s">
        <v>575</v>
      </c>
      <c r="B61" s="2000"/>
      <c r="C61" s="2000"/>
      <c r="D61" s="2000"/>
      <c r="E61" s="2000"/>
      <c r="F61" s="2000"/>
      <c r="G61" s="2000"/>
      <c r="H61" s="2000"/>
      <c r="I61" s="2000"/>
      <c r="J61" s="2000"/>
      <c r="K61" s="2000"/>
      <c r="L61" s="2000"/>
      <c r="M61" s="2000"/>
      <c r="N61" s="2000"/>
      <c r="O61" s="2000"/>
      <c r="P61" s="2000"/>
      <c r="Q61" s="2000"/>
      <c r="R61" s="2000"/>
    </row>
    <row r="62" spans="1:18">
      <c r="A62" s="2001" t="s">
        <v>561</v>
      </c>
      <c r="B62" s="2001"/>
      <c r="C62" s="2001"/>
      <c r="D62" s="2001"/>
      <c r="E62" s="2001"/>
      <c r="F62" s="2001"/>
      <c r="G62" s="2001"/>
      <c r="H62" s="2001"/>
      <c r="I62" s="2001"/>
      <c r="J62" s="2001"/>
      <c r="K62" s="2001"/>
      <c r="L62" s="2001"/>
      <c r="M62" s="2001"/>
      <c r="N62" s="2001"/>
      <c r="O62" s="2001"/>
      <c r="P62" s="2001"/>
      <c r="Q62" s="2001"/>
      <c r="R62" s="2001"/>
    </row>
    <row r="63" spans="1:18">
      <c r="A63" s="2001" t="s">
        <v>561</v>
      </c>
      <c r="B63" s="2001"/>
      <c r="C63" s="2001"/>
      <c r="D63" s="2001"/>
      <c r="E63" s="2001"/>
      <c r="F63" s="2001"/>
      <c r="G63" s="2001"/>
      <c r="H63" s="2001"/>
      <c r="I63" s="2001"/>
      <c r="J63" s="2001"/>
      <c r="K63" s="2001"/>
      <c r="L63" s="2001"/>
      <c r="M63" s="2001"/>
      <c r="N63" s="2001"/>
      <c r="O63" s="2001"/>
      <c r="P63" s="2001"/>
      <c r="Q63" s="2001"/>
      <c r="R63" s="2001"/>
    </row>
    <row r="64" spans="1:18">
      <c r="A64" s="1993" t="s">
        <v>576</v>
      </c>
      <c r="B64" s="1993"/>
      <c r="C64" s="1993"/>
      <c r="D64" s="1993"/>
      <c r="E64" s="1993"/>
      <c r="F64" s="1993"/>
      <c r="G64" s="1993"/>
      <c r="H64" s="1993"/>
      <c r="I64" s="1993"/>
      <c r="J64" s="1993"/>
      <c r="K64" s="1993"/>
      <c r="L64" s="1993"/>
      <c r="M64" s="1993"/>
      <c r="N64" s="1993"/>
      <c r="O64" s="1993"/>
      <c r="P64" s="1993"/>
      <c r="Q64" s="1993"/>
      <c r="R64" s="1993"/>
    </row>
    <row r="65" spans="1:18">
      <c r="A65" s="1993" t="s">
        <v>577</v>
      </c>
      <c r="B65" s="1993"/>
      <c r="C65" s="1993"/>
      <c r="D65" s="1993"/>
      <c r="E65" s="1993"/>
      <c r="F65" s="1993"/>
      <c r="G65" s="1993"/>
      <c r="H65" s="1995" t="s">
        <v>578</v>
      </c>
      <c r="I65" s="1995"/>
      <c r="J65" s="1995"/>
      <c r="L65" s="1996" t="s">
        <v>579</v>
      </c>
      <c r="M65" s="1996"/>
      <c r="N65" s="1996"/>
      <c r="O65" s="1996"/>
      <c r="P65" s="1996"/>
      <c r="Q65" s="1996"/>
      <c r="R65" s="1996"/>
    </row>
    <row r="66" spans="1:18">
      <c r="A66" s="1870"/>
      <c r="B66" s="1870"/>
      <c r="C66" s="1870"/>
      <c r="D66" s="1870"/>
      <c r="E66" s="1870"/>
      <c r="F66" s="1870"/>
      <c r="G66" s="1870"/>
      <c r="H66" s="1283" t="s">
        <v>580</v>
      </c>
      <c r="I66" s="1283"/>
      <c r="J66" s="1283"/>
      <c r="L66" s="1997"/>
      <c r="M66" s="1997"/>
      <c r="N66" s="1997"/>
      <c r="O66" s="1895" t="s">
        <v>581</v>
      </c>
      <c r="P66" s="1895"/>
      <c r="Q66" s="1272" t="s">
        <v>582</v>
      </c>
    </row>
    <row r="67" spans="1:18">
      <c r="A67" s="1870"/>
      <c r="B67" s="1870"/>
      <c r="C67" s="1870"/>
      <c r="D67" s="1870"/>
      <c r="E67" s="1870"/>
      <c r="F67" s="1870"/>
      <c r="G67" s="1870"/>
      <c r="H67" s="1994" t="s">
        <v>583</v>
      </c>
      <c r="I67" s="1994"/>
      <c r="J67" s="1994"/>
      <c r="L67" s="1994"/>
      <c r="M67" s="1994"/>
      <c r="N67" s="1994"/>
      <c r="O67" s="1870"/>
      <c r="P67" s="1870"/>
      <c r="Q67" s="1870"/>
      <c r="R67" s="1870"/>
    </row>
    <row r="68" spans="1:18">
      <c r="A68" s="1993" t="s">
        <v>584</v>
      </c>
      <c r="B68" s="1993"/>
      <c r="C68" s="1993"/>
      <c r="D68" s="1993"/>
      <c r="E68" s="1993"/>
      <c r="F68" s="1993"/>
      <c r="G68" s="1993"/>
      <c r="H68" s="1993"/>
      <c r="I68" s="1993"/>
      <c r="J68" s="1993"/>
      <c r="K68" s="1993"/>
      <c r="L68" s="1993"/>
      <c r="M68" s="1993"/>
      <c r="N68" s="1993"/>
      <c r="O68" s="1993"/>
      <c r="P68" s="1993"/>
      <c r="Q68" s="1993"/>
      <c r="R68" s="1993"/>
    </row>
    <row r="69" spans="1:18">
      <c r="A69" s="1992" t="s">
        <v>585</v>
      </c>
      <c r="B69" s="1992"/>
      <c r="C69" s="1992"/>
      <c r="D69" s="1992"/>
      <c r="E69" s="1992"/>
      <c r="F69" s="1992"/>
      <c r="G69" s="1992"/>
      <c r="H69" s="1992"/>
      <c r="I69" s="1992"/>
      <c r="J69" s="1992"/>
      <c r="K69" s="1992"/>
      <c r="L69" s="1992"/>
      <c r="M69" s="1992"/>
      <c r="N69" s="1992"/>
      <c r="O69" s="1992"/>
      <c r="P69" s="1992"/>
      <c r="Q69" s="1992"/>
      <c r="R69" s="1992"/>
    </row>
    <row r="70" spans="1:18">
      <c r="A70" s="1992" t="s">
        <v>586</v>
      </c>
      <c r="B70" s="1992"/>
      <c r="C70" s="1992"/>
      <c r="D70" s="1992"/>
      <c r="E70" s="1992"/>
      <c r="F70" s="1992"/>
      <c r="G70" s="1992"/>
      <c r="H70" s="1992"/>
      <c r="I70" s="1992"/>
      <c r="J70" s="1992"/>
      <c r="K70" s="1992"/>
      <c r="L70" s="1992"/>
      <c r="M70" s="1992"/>
      <c r="N70" s="1992"/>
      <c r="O70" s="1992"/>
      <c r="P70" s="1992"/>
      <c r="Q70" s="1992"/>
      <c r="R70" s="1992"/>
    </row>
    <row r="71" spans="1:18">
      <c r="A71" s="1992" t="s">
        <v>561</v>
      </c>
      <c r="B71" s="1992"/>
      <c r="C71" s="1992"/>
      <c r="D71" s="1992"/>
      <c r="E71" s="1992"/>
      <c r="F71" s="1992"/>
      <c r="G71" s="1992"/>
      <c r="H71" s="1992"/>
      <c r="I71" s="1992"/>
      <c r="J71" s="1992"/>
      <c r="K71" s="1992"/>
      <c r="L71" s="1992"/>
      <c r="M71" s="1992"/>
      <c r="N71" s="1992"/>
      <c r="O71" s="1992"/>
      <c r="P71" s="1992"/>
      <c r="Q71" s="1992"/>
      <c r="R71" s="1992"/>
    </row>
    <row r="72" spans="1:18">
      <c r="A72" s="1992" t="s">
        <v>561</v>
      </c>
      <c r="B72" s="1992"/>
      <c r="C72" s="1992"/>
      <c r="D72" s="1992"/>
      <c r="E72" s="1992"/>
      <c r="F72" s="1992"/>
      <c r="G72" s="1992"/>
      <c r="H72" s="1992"/>
      <c r="I72" s="1992"/>
      <c r="J72" s="1992"/>
      <c r="K72" s="1992"/>
      <c r="L72" s="1992"/>
      <c r="M72" s="1992"/>
      <c r="N72" s="1992"/>
      <c r="O72" s="1992"/>
      <c r="P72" s="1992"/>
      <c r="Q72" s="1992"/>
      <c r="R72" s="1992"/>
    </row>
    <row r="73" spans="1:18">
      <c r="A73" s="1985" t="s">
        <v>587</v>
      </c>
      <c r="B73" s="1985"/>
      <c r="C73" s="1985"/>
      <c r="D73" s="1985"/>
      <c r="E73" s="1985"/>
      <c r="F73" s="1985"/>
      <c r="G73" s="1985"/>
      <c r="H73" s="1985"/>
      <c r="I73" s="1985"/>
      <c r="J73" s="1985"/>
      <c r="K73" s="1985"/>
      <c r="L73" s="1985"/>
      <c r="M73" s="1985"/>
      <c r="N73" s="1985"/>
      <c r="O73" s="1985"/>
      <c r="P73" s="1985"/>
      <c r="Q73" s="1985"/>
      <c r="R73" s="1985"/>
    </row>
    <row r="74" spans="1:18">
      <c r="A74" s="1993" t="s">
        <v>588</v>
      </c>
      <c r="B74" s="1993"/>
      <c r="C74" s="1993"/>
      <c r="D74" s="1993"/>
      <c r="E74" s="1993"/>
      <c r="F74" s="1993"/>
      <c r="G74" s="1993"/>
      <c r="H74" s="1993"/>
      <c r="I74" s="1993"/>
      <c r="J74" s="1993"/>
      <c r="K74" s="1993"/>
      <c r="L74" s="1993"/>
      <c r="M74" s="1993"/>
      <c r="N74" s="1993"/>
      <c r="O74" s="1993"/>
      <c r="P74" s="1993"/>
      <c r="Q74" s="1993"/>
      <c r="R74" s="1993"/>
    </row>
    <row r="75" spans="1:18">
      <c r="A75" s="1993" t="s">
        <v>589</v>
      </c>
      <c r="B75" s="1993"/>
      <c r="C75" s="1993"/>
      <c r="D75" s="1993"/>
      <c r="E75" s="1993"/>
      <c r="F75" s="1993"/>
      <c r="G75" s="1993"/>
      <c r="H75" s="1993"/>
      <c r="I75" s="1993"/>
      <c r="J75" s="1993"/>
      <c r="K75" s="1993"/>
      <c r="L75" s="1993"/>
      <c r="M75" s="1993"/>
      <c r="N75" s="1993"/>
      <c r="O75" s="1993"/>
      <c r="P75" s="1993"/>
      <c r="Q75" s="1993"/>
      <c r="R75" s="1993"/>
    </row>
    <row r="76" spans="1:18">
      <c r="A76" s="1985" t="s">
        <v>590</v>
      </c>
      <c r="B76" s="1985"/>
      <c r="C76" s="1985"/>
      <c r="D76" s="1985"/>
      <c r="E76" s="1985"/>
      <c r="F76" s="1985"/>
      <c r="G76" s="1985"/>
      <c r="H76" s="1985"/>
      <c r="I76" s="1985"/>
      <c r="J76" s="1985"/>
      <c r="K76" s="1985"/>
      <c r="L76" s="1985"/>
      <c r="M76" s="1985"/>
      <c r="N76" s="1985"/>
      <c r="O76" s="1985"/>
      <c r="P76" s="1985"/>
      <c r="Q76" s="1985"/>
      <c r="R76" s="1985"/>
    </row>
    <row r="77" spans="1:18">
      <c r="D77" s="1272" t="s">
        <v>591</v>
      </c>
      <c r="G77" s="1272" t="s">
        <v>592</v>
      </c>
      <c r="J77" s="1272" t="s">
        <v>593</v>
      </c>
      <c r="M77" s="1272"/>
      <c r="N77" s="1272"/>
    </row>
    <row r="78" spans="1:18">
      <c r="A78" s="1985" t="s">
        <v>594</v>
      </c>
      <c r="B78" s="1985"/>
      <c r="C78" s="1985"/>
      <c r="D78" s="1985"/>
      <c r="E78" s="1985"/>
      <c r="F78" s="1985"/>
      <c r="G78" s="1985"/>
      <c r="H78" s="1985"/>
      <c r="I78" s="1985"/>
      <c r="J78" s="1985"/>
      <c r="K78" s="1985"/>
      <c r="L78" s="1985"/>
      <c r="M78" s="1985"/>
      <c r="N78" s="1985"/>
      <c r="O78" s="1985"/>
      <c r="P78" s="1985"/>
      <c r="Q78" s="1985"/>
      <c r="R78" s="1985"/>
    </row>
    <row r="79" spans="1:18">
      <c r="D79" s="1272" t="s">
        <v>595</v>
      </c>
      <c r="G79" s="1272" t="s">
        <v>596</v>
      </c>
      <c r="J79" s="1272" t="s">
        <v>597</v>
      </c>
    </row>
    <row r="80" spans="1:18">
      <c r="A80" s="1985" t="s">
        <v>598</v>
      </c>
      <c r="B80" s="1985"/>
      <c r="C80" s="1985"/>
      <c r="D80" s="1985"/>
      <c r="E80" s="1985"/>
      <c r="F80" s="1985"/>
      <c r="G80" s="1985"/>
      <c r="H80" s="1985"/>
      <c r="I80" s="1985"/>
      <c r="J80" s="1985"/>
      <c r="K80" s="1985"/>
      <c r="L80" s="1985"/>
      <c r="M80" s="1985"/>
      <c r="N80" s="1985"/>
      <c r="O80" s="1985"/>
      <c r="P80" s="1985"/>
      <c r="Q80" s="1985"/>
      <c r="R80" s="1985"/>
    </row>
    <row r="81" spans="1:18">
      <c r="D81" s="1272" t="s">
        <v>599</v>
      </c>
      <c r="G81" s="1272" t="s">
        <v>596</v>
      </c>
      <c r="J81" s="1272" t="s">
        <v>600</v>
      </c>
    </row>
    <row r="83" spans="1:18">
      <c r="A83" s="1985" t="s">
        <v>601</v>
      </c>
      <c r="B83" s="1985"/>
      <c r="C83" s="1985"/>
      <c r="D83" s="1985"/>
      <c r="E83" s="1985"/>
      <c r="F83" s="1985"/>
      <c r="G83" s="1985"/>
      <c r="H83" s="1985"/>
      <c r="I83" s="1985"/>
      <c r="J83" s="1985"/>
      <c r="K83" s="1985"/>
      <c r="L83" s="1985"/>
      <c r="M83" s="1986" t="s">
        <v>602</v>
      </c>
      <c r="N83" s="1986"/>
      <c r="O83" s="1986"/>
      <c r="P83" s="1986"/>
      <c r="Q83" s="1986"/>
      <c r="R83" s="1986"/>
    </row>
    <row r="84" spans="1:18">
      <c r="A84" s="1870"/>
      <c r="B84" s="1967"/>
      <c r="C84" s="1284" t="s">
        <v>603</v>
      </c>
      <c r="D84" s="1285"/>
      <c r="E84" s="1284" t="s">
        <v>604</v>
      </c>
      <c r="F84" s="1284"/>
      <c r="G84" s="1284"/>
      <c r="H84" s="1987" t="s">
        <v>605</v>
      </c>
      <c r="I84" s="1988"/>
      <c r="J84" s="1988"/>
      <c r="K84" s="1989"/>
      <c r="L84" s="1987" t="s">
        <v>81</v>
      </c>
      <c r="M84" s="1988"/>
      <c r="N84" s="1988"/>
      <c r="O84" s="1989"/>
      <c r="P84" s="1990"/>
      <c r="Q84" s="1991"/>
      <c r="R84" s="1991"/>
    </row>
    <row r="85" spans="1:18">
      <c r="A85" s="1870"/>
      <c r="B85" s="1967"/>
      <c r="C85" s="1981">
        <v>2560</v>
      </c>
      <c r="D85" s="1982"/>
      <c r="E85" s="1983"/>
      <c r="F85" s="1984"/>
      <c r="G85" s="1982"/>
      <c r="H85" s="1981"/>
      <c r="I85" s="1984"/>
      <c r="J85" s="1984"/>
      <c r="K85" s="1982"/>
      <c r="L85" s="1983"/>
      <c r="M85" s="1984"/>
      <c r="N85" s="1984"/>
      <c r="O85" s="1982"/>
      <c r="P85" s="1972"/>
      <c r="Q85" s="1890"/>
      <c r="R85" s="1890"/>
    </row>
    <row r="86" spans="1:18">
      <c r="A86" s="1870"/>
      <c r="B86" s="1967"/>
      <c r="C86" s="1976">
        <v>2561</v>
      </c>
      <c r="D86" s="1967"/>
      <c r="E86" s="1980"/>
      <c r="F86" s="1953"/>
      <c r="G86" s="1967"/>
      <c r="H86" s="1976"/>
      <c r="I86" s="1953"/>
      <c r="J86" s="1953"/>
      <c r="K86" s="1967"/>
      <c r="L86" s="1980"/>
      <c r="M86" s="1953"/>
      <c r="N86" s="1953"/>
      <c r="O86" s="1967"/>
      <c r="P86" s="1972"/>
      <c r="Q86" s="1890"/>
      <c r="R86" s="1890"/>
    </row>
    <row r="87" spans="1:18">
      <c r="A87" s="1870"/>
      <c r="B87" s="1967"/>
      <c r="C87" s="1976" t="s">
        <v>606</v>
      </c>
      <c r="D87" s="1967"/>
      <c r="E87" s="1977"/>
      <c r="F87" s="1978"/>
      <c r="G87" s="1979"/>
      <c r="H87" s="1976"/>
      <c r="I87" s="1953"/>
      <c r="J87" s="1953"/>
      <c r="K87" s="1967"/>
      <c r="L87" s="1977"/>
      <c r="M87" s="1978"/>
      <c r="N87" s="1978"/>
      <c r="O87" s="1979"/>
      <c r="P87" s="1972"/>
      <c r="Q87" s="1890"/>
      <c r="R87" s="1890"/>
    </row>
    <row r="88" spans="1:18">
      <c r="A88" s="1870"/>
      <c r="B88" s="1967"/>
      <c r="C88" s="1973" t="s">
        <v>606</v>
      </c>
      <c r="D88" s="1974"/>
      <c r="E88" s="1973"/>
      <c r="F88" s="1975"/>
      <c r="G88" s="1974"/>
      <c r="H88" s="1973"/>
      <c r="I88" s="1975"/>
      <c r="J88" s="1975"/>
      <c r="K88" s="1974"/>
      <c r="L88" s="1973"/>
      <c r="M88" s="1975"/>
      <c r="N88" s="1975"/>
      <c r="O88" s="1974"/>
      <c r="P88" s="1972"/>
      <c r="Q88" s="1890"/>
      <c r="R88" s="1890"/>
    </row>
    <row r="89" spans="1:18">
      <c r="A89" s="1870"/>
      <c r="B89" s="1967"/>
      <c r="C89" s="1284" t="s">
        <v>44</v>
      </c>
      <c r="D89" s="1286"/>
      <c r="E89" s="1968"/>
      <c r="F89" s="1969"/>
      <c r="G89" s="1970"/>
      <c r="H89" s="1971"/>
      <c r="I89" s="1969"/>
      <c r="J89" s="1969"/>
      <c r="K89" s="1970"/>
      <c r="L89" s="1968"/>
      <c r="M89" s="1969"/>
      <c r="N89" s="1969"/>
      <c r="O89" s="1970"/>
      <c r="P89" s="1972"/>
      <c r="Q89" s="1890"/>
      <c r="R89" s="1890"/>
    </row>
    <row r="90" spans="1:18" ht="13.5" customHeight="1">
      <c r="A90" s="1870"/>
      <c r="B90" s="1870"/>
      <c r="C90" s="1870"/>
      <c r="D90" s="1870"/>
      <c r="E90" s="1870"/>
      <c r="F90" s="1870"/>
      <c r="G90" s="1870"/>
      <c r="H90" s="1870"/>
      <c r="I90" s="1870"/>
      <c r="J90" s="1870"/>
      <c r="K90" s="1870"/>
      <c r="L90" s="1870"/>
      <c r="M90" s="1870"/>
      <c r="N90" s="1870"/>
      <c r="O90" s="1870"/>
      <c r="P90" s="1870"/>
      <c r="Q90" s="1870"/>
      <c r="R90" s="1870"/>
    </row>
    <row r="91" spans="1:18">
      <c r="A91" s="1893" t="s">
        <v>607</v>
      </c>
      <c r="B91" s="1893"/>
      <c r="C91" s="1893"/>
      <c r="D91" s="1893"/>
      <c r="E91" s="1893"/>
      <c r="F91" s="1893"/>
      <c r="G91" s="1893"/>
      <c r="H91" s="1893"/>
      <c r="I91" s="1893"/>
      <c r="J91" s="1893"/>
      <c r="K91" s="1893"/>
      <c r="L91" s="1893"/>
      <c r="M91" s="1893"/>
      <c r="N91" s="1893"/>
      <c r="O91" s="1893"/>
      <c r="P91" s="1893"/>
      <c r="Q91" s="1893"/>
      <c r="R91" s="1893"/>
    </row>
    <row r="92" spans="1:18" ht="15.75" customHeight="1">
      <c r="A92" s="1953"/>
      <c r="B92" s="1953"/>
      <c r="C92" s="1953"/>
      <c r="D92" s="1953"/>
      <c r="E92" s="1953"/>
      <c r="F92" s="1953"/>
      <c r="G92" s="1953"/>
      <c r="H92" s="1953"/>
      <c r="I92" s="1953"/>
      <c r="J92" s="1953"/>
      <c r="K92" s="1953"/>
      <c r="L92" s="1953"/>
      <c r="M92" s="1954" t="s">
        <v>608</v>
      </c>
      <c r="N92" s="1954"/>
      <c r="O92" s="1954"/>
      <c r="P92" s="1954"/>
      <c r="Q92" s="1954"/>
      <c r="R92" s="1954"/>
    </row>
    <row r="93" spans="1:18">
      <c r="A93" s="1277"/>
      <c r="B93" s="1955" t="s">
        <v>609</v>
      </c>
      <c r="C93" s="1956"/>
      <c r="D93" s="1956"/>
      <c r="E93" s="1957"/>
      <c r="F93" s="1961" t="s">
        <v>610</v>
      </c>
      <c r="G93" s="1962"/>
      <c r="H93" s="1961" t="s">
        <v>296</v>
      </c>
      <c r="I93" s="1963"/>
      <c r="J93" s="1961" t="s">
        <v>296</v>
      </c>
      <c r="K93" s="1962"/>
      <c r="L93" s="1964" t="s">
        <v>611</v>
      </c>
      <c r="M93" s="1965"/>
      <c r="N93" s="1965"/>
      <c r="O93" s="1965"/>
      <c r="P93" s="1965"/>
      <c r="Q93" s="1966"/>
    </row>
    <row r="94" spans="1:18">
      <c r="A94" s="1277"/>
      <c r="B94" s="1958"/>
      <c r="C94" s="1959"/>
      <c r="D94" s="1959"/>
      <c r="E94" s="1960"/>
      <c r="F94" s="1948" t="s">
        <v>229</v>
      </c>
      <c r="G94" s="1949"/>
      <c r="H94" s="1948" t="s">
        <v>508</v>
      </c>
      <c r="I94" s="1949"/>
      <c r="J94" s="1946" t="s">
        <v>567</v>
      </c>
      <c r="K94" s="1947"/>
      <c r="L94" s="1946" t="s">
        <v>568</v>
      </c>
      <c r="M94" s="1947"/>
      <c r="N94" s="1948" t="s">
        <v>612</v>
      </c>
      <c r="O94" s="1949"/>
      <c r="P94" s="1948">
        <v>2563</v>
      </c>
      <c r="Q94" s="1949"/>
    </row>
    <row r="95" spans="1:18" ht="19.5" thickBot="1">
      <c r="A95" s="1277"/>
      <c r="B95" s="1937" t="s">
        <v>44</v>
      </c>
      <c r="C95" s="1950"/>
      <c r="D95" s="1950"/>
      <c r="E95" s="1938"/>
      <c r="F95" s="1937"/>
      <c r="G95" s="1938"/>
      <c r="H95" s="1951"/>
      <c r="I95" s="1952"/>
      <c r="J95" s="1937"/>
      <c r="K95" s="1938"/>
      <c r="L95" s="1937"/>
      <c r="M95" s="1938"/>
      <c r="N95" s="1937"/>
      <c r="O95" s="1938"/>
      <c r="P95" s="1937"/>
      <c r="Q95" s="1938"/>
    </row>
    <row r="96" spans="1:18" ht="19.5" thickTop="1">
      <c r="A96" s="1277"/>
      <c r="B96" s="1939" t="s">
        <v>604</v>
      </c>
      <c r="C96" s="1940"/>
      <c r="D96" s="1940"/>
      <c r="E96" s="1941"/>
      <c r="F96" s="1942"/>
      <c r="G96" s="1943"/>
      <c r="H96" s="1944"/>
      <c r="I96" s="1945"/>
      <c r="J96" s="1942"/>
      <c r="K96" s="1943"/>
      <c r="L96" s="1942"/>
      <c r="M96" s="1943"/>
      <c r="N96" s="1942"/>
      <c r="O96" s="1943"/>
      <c r="P96" s="1942"/>
      <c r="Q96" s="1943"/>
    </row>
    <row r="97" spans="1:18">
      <c r="A97" s="1277"/>
      <c r="B97" s="1934" t="s">
        <v>613</v>
      </c>
      <c r="C97" s="1935"/>
      <c r="D97" s="1935"/>
      <c r="E97" s="1936"/>
      <c r="F97" s="1913"/>
      <c r="G97" s="1914"/>
      <c r="H97" s="1913"/>
      <c r="I97" s="1914"/>
      <c r="J97" s="1913"/>
      <c r="K97" s="1914"/>
      <c r="L97" s="1913"/>
      <c r="M97" s="1914"/>
      <c r="N97" s="1913"/>
      <c r="O97" s="1914"/>
      <c r="P97" s="1913"/>
      <c r="Q97" s="1914"/>
    </row>
    <row r="98" spans="1:18">
      <c r="A98" s="1277"/>
      <c r="B98" s="1929" t="s">
        <v>614</v>
      </c>
      <c r="C98" s="1930"/>
      <c r="D98" s="1930"/>
      <c r="E98" s="1931"/>
      <c r="F98" s="1907"/>
      <c r="G98" s="1908"/>
      <c r="H98" s="1932"/>
      <c r="I98" s="1933"/>
      <c r="J98" s="1907"/>
      <c r="K98" s="1908"/>
      <c r="L98" s="1907"/>
      <c r="M98" s="1908"/>
      <c r="N98" s="1907"/>
      <c r="O98" s="1908"/>
      <c r="P98" s="1907"/>
      <c r="Q98" s="1908"/>
    </row>
    <row r="99" spans="1:18">
      <c r="A99" s="1277"/>
      <c r="B99" s="1929" t="s">
        <v>615</v>
      </c>
      <c r="C99" s="1930"/>
      <c r="D99" s="1930"/>
      <c r="E99" s="1931"/>
      <c r="F99" s="1907"/>
      <c r="G99" s="1908"/>
      <c r="H99" s="1907"/>
      <c r="I99" s="1908"/>
      <c r="J99" s="1907"/>
      <c r="K99" s="1908"/>
      <c r="L99" s="1907"/>
      <c r="M99" s="1908"/>
      <c r="N99" s="1907"/>
      <c r="O99" s="1908"/>
      <c r="P99" s="1907"/>
      <c r="Q99" s="1908"/>
    </row>
    <row r="100" spans="1:18">
      <c r="A100" s="1277"/>
      <c r="B100" s="1929" t="s">
        <v>616</v>
      </c>
      <c r="C100" s="1930"/>
      <c r="D100" s="1930"/>
      <c r="E100" s="1931"/>
      <c r="F100" s="1907"/>
      <c r="G100" s="1908"/>
      <c r="H100" s="1907"/>
      <c r="I100" s="1908"/>
      <c r="J100" s="1907"/>
      <c r="K100" s="1908"/>
      <c r="L100" s="1907"/>
      <c r="M100" s="1908"/>
      <c r="N100" s="1907"/>
      <c r="O100" s="1908"/>
      <c r="P100" s="1907"/>
      <c r="Q100" s="1908"/>
    </row>
    <row r="101" spans="1:18">
      <c r="A101" s="1277"/>
      <c r="B101" s="1925" t="s">
        <v>617</v>
      </c>
      <c r="C101" s="1926"/>
      <c r="D101" s="1926"/>
      <c r="E101" s="1927"/>
      <c r="F101" s="1899"/>
      <c r="G101" s="1900"/>
      <c r="H101" s="1899"/>
      <c r="I101" s="1900"/>
      <c r="J101" s="1928"/>
      <c r="K101" s="1900"/>
      <c r="L101" s="1899"/>
      <c r="M101" s="1900"/>
      <c r="N101" s="1899"/>
      <c r="O101" s="1900"/>
      <c r="P101" s="1899"/>
      <c r="Q101" s="1900"/>
    </row>
    <row r="102" spans="1:18">
      <c r="A102" s="1277"/>
      <c r="B102" s="1920" t="s">
        <v>605</v>
      </c>
      <c r="C102" s="1921"/>
      <c r="D102" s="1921"/>
      <c r="E102" s="1922"/>
      <c r="F102" s="1923"/>
      <c r="G102" s="1924"/>
      <c r="H102" s="1834"/>
      <c r="I102" s="1836"/>
      <c r="J102" s="1834"/>
      <c r="K102" s="1836"/>
      <c r="L102" s="1834"/>
      <c r="M102" s="1836"/>
      <c r="N102" s="1834"/>
      <c r="O102" s="1836"/>
      <c r="P102" s="1834"/>
      <c r="Q102" s="1836"/>
    </row>
    <row r="103" spans="1:18">
      <c r="B103" s="1915" t="s">
        <v>618</v>
      </c>
      <c r="C103" s="1916"/>
      <c r="D103" s="1916"/>
      <c r="E103" s="1917"/>
      <c r="F103" s="1918"/>
      <c r="G103" s="1919"/>
      <c r="H103" s="1913"/>
      <c r="I103" s="1914"/>
      <c r="J103" s="1913"/>
      <c r="K103" s="1914"/>
      <c r="L103" s="1913"/>
      <c r="M103" s="1914"/>
      <c r="N103" s="1913"/>
      <c r="O103" s="1914"/>
      <c r="P103" s="1913"/>
      <c r="Q103" s="1914"/>
    </row>
    <row r="104" spans="1:18">
      <c r="B104" s="1909" t="s">
        <v>619</v>
      </c>
      <c r="C104" s="1892"/>
      <c r="D104" s="1892"/>
      <c r="E104" s="1910"/>
      <c r="F104" s="1911"/>
      <c r="G104" s="1912"/>
      <c r="H104" s="1907"/>
      <c r="I104" s="1908"/>
      <c r="J104" s="1907"/>
      <c r="K104" s="1908"/>
      <c r="L104" s="1907"/>
      <c r="M104" s="1908"/>
      <c r="N104" s="1907"/>
      <c r="O104" s="1908"/>
      <c r="P104" s="1907"/>
      <c r="Q104" s="1908"/>
    </row>
    <row r="105" spans="1:18">
      <c r="B105" s="1909" t="s">
        <v>620</v>
      </c>
      <c r="C105" s="1892"/>
      <c r="D105" s="1892"/>
      <c r="E105" s="1910"/>
      <c r="F105" s="1911"/>
      <c r="G105" s="1912"/>
      <c r="H105" s="1907"/>
      <c r="I105" s="1908"/>
      <c r="J105" s="1907"/>
      <c r="K105" s="1908"/>
      <c r="L105" s="1907"/>
      <c r="M105" s="1908"/>
      <c r="N105" s="1907"/>
      <c r="O105" s="1908"/>
      <c r="P105" s="1907"/>
      <c r="Q105" s="1908"/>
    </row>
    <row r="106" spans="1:18">
      <c r="B106" s="1909" t="s">
        <v>621</v>
      </c>
      <c r="C106" s="1892"/>
      <c r="D106" s="1892"/>
      <c r="E106" s="1910"/>
      <c r="F106" s="1911"/>
      <c r="G106" s="1912"/>
      <c r="H106" s="1907"/>
      <c r="I106" s="1908"/>
      <c r="J106" s="1907"/>
      <c r="K106" s="1908"/>
      <c r="L106" s="1907"/>
      <c r="M106" s="1908"/>
      <c r="N106" s="1907"/>
      <c r="O106" s="1908"/>
      <c r="P106" s="1907"/>
      <c r="Q106" s="1908"/>
    </row>
    <row r="107" spans="1:18">
      <c r="B107" s="1909" t="s">
        <v>622</v>
      </c>
      <c r="C107" s="1892"/>
      <c r="D107" s="1892"/>
      <c r="E107" s="1910"/>
      <c r="F107" s="1911"/>
      <c r="G107" s="1912"/>
      <c r="H107" s="1907"/>
      <c r="I107" s="1908"/>
      <c r="J107" s="1907"/>
      <c r="K107" s="1908"/>
      <c r="L107" s="1907"/>
      <c r="M107" s="1908"/>
      <c r="N107" s="1907"/>
      <c r="O107" s="1908"/>
      <c r="P107" s="1907"/>
      <c r="Q107" s="1908"/>
    </row>
    <row r="108" spans="1:18">
      <c r="B108" s="1909" t="s">
        <v>623</v>
      </c>
      <c r="C108" s="1892"/>
      <c r="D108" s="1892"/>
      <c r="E108" s="1910"/>
      <c r="F108" s="1911"/>
      <c r="G108" s="1912"/>
      <c r="H108" s="1907"/>
      <c r="I108" s="1908"/>
      <c r="J108" s="1907"/>
      <c r="K108" s="1908"/>
      <c r="L108" s="1907"/>
      <c r="M108" s="1908"/>
      <c r="N108" s="1907"/>
      <c r="O108" s="1908"/>
      <c r="P108" s="1907"/>
      <c r="Q108" s="1908"/>
    </row>
    <row r="109" spans="1:18">
      <c r="B109" s="1902" t="s">
        <v>624</v>
      </c>
      <c r="C109" s="1903"/>
      <c r="D109" s="1903"/>
      <c r="E109" s="1904"/>
      <c r="F109" s="1905"/>
      <c r="G109" s="1906"/>
      <c r="H109" s="1899"/>
      <c r="I109" s="1900"/>
      <c r="J109" s="1899"/>
      <c r="K109" s="1900"/>
      <c r="L109" s="1899"/>
      <c r="M109" s="1900"/>
      <c r="N109" s="1899"/>
      <c r="O109" s="1900"/>
      <c r="P109" s="1899"/>
      <c r="Q109" s="1900"/>
    </row>
    <row r="110" spans="1:18" ht="18" customHeight="1">
      <c r="A110" s="1898" t="s">
        <v>625</v>
      </c>
      <c r="B110" s="1898"/>
      <c r="C110" s="1898"/>
      <c r="D110" s="1898"/>
      <c r="E110" s="5" t="s">
        <v>626</v>
      </c>
      <c r="F110" s="5" t="s">
        <v>627</v>
      </c>
      <c r="G110" s="5"/>
      <c r="H110" s="1901"/>
      <c r="I110" s="1901"/>
      <c r="J110" s="1901"/>
      <c r="K110" s="1901"/>
      <c r="L110" s="1901"/>
      <c r="M110" s="1901"/>
      <c r="N110" s="1901"/>
      <c r="O110" s="1901"/>
      <c r="P110" s="1901"/>
      <c r="Q110" s="1901"/>
      <c r="R110" s="1901"/>
    </row>
    <row r="111" spans="1:18" ht="18" customHeight="1">
      <c r="A111" s="1898" t="s">
        <v>628</v>
      </c>
      <c r="B111" s="1898"/>
      <c r="C111" s="1898"/>
      <c r="D111" s="1898"/>
      <c r="E111" s="5" t="s">
        <v>629</v>
      </c>
      <c r="F111" s="5" t="s">
        <v>627</v>
      </c>
      <c r="G111" s="5"/>
      <c r="H111" s="1901"/>
      <c r="I111" s="1901"/>
      <c r="J111" s="1901"/>
      <c r="K111" s="1901"/>
      <c r="L111" s="1901"/>
      <c r="M111" s="1901"/>
      <c r="N111" s="1901"/>
      <c r="O111" s="1901"/>
      <c r="P111" s="1901"/>
      <c r="Q111" s="1901"/>
      <c r="R111" s="1901"/>
    </row>
    <row r="112" spans="1:18">
      <c r="A112" s="1893" t="s">
        <v>630</v>
      </c>
      <c r="B112" s="1893"/>
      <c r="C112" s="1893"/>
      <c r="D112" s="1893"/>
      <c r="E112" s="1893"/>
      <c r="F112" s="1893"/>
      <c r="G112" s="1893"/>
      <c r="H112" s="1893"/>
      <c r="I112" s="1893"/>
      <c r="J112" s="1893"/>
      <c r="K112" s="1893"/>
      <c r="L112" s="1893"/>
      <c r="M112" s="1893"/>
      <c r="N112" s="1893"/>
      <c r="O112" s="1893"/>
      <c r="P112" s="1893"/>
      <c r="Q112" s="1893"/>
      <c r="R112" s="1893"/>
    </row>
    <row r="113" spans="1:18">
      <c r="A113" s="1895" t="s">
        <v>631</v>
      </c>
      <c r="B113" s="1895"/>
      <c r="C113" s="1895"/>
      <c r="D113" s="1895"/>
      <c r="E113" s="1895"/>
      <c r="F113" s="1895"/>
      <c r="G113" s="1895"/>
      <c r="H113" s="1895"/>
      <c r="I113" s="1895"/>
      <c r="J113" s="1895"/>
      <c r="K113" s="1895"/>
      <c r="L113" s="1895"/>
      <c r="M113" s="1895"/>
      <c r="N113" s="1895"/>
      <c r="O113" s="1895"/>
      <c r="P113" s="1895"/>
      <c r="Q113" s="1895"/>
      <c r="R113" s="1895"/>
    </row>
    <row r="114" spans="1:18">
      <c r="D114" s="1272" t="s">
        <v>632</v>
      </c>
      <c r="H114" s="1272" t="s">
        <v>633</v>
      </c>
      <c r="M114" s="1272" t="s">
        <v>634</v>
      </c>
      <c r="N114" s="1272"/>
    </row>
    <row r="115" spans="1:18">
      <c r="A115" s="1895" t="s">
        <v>635</v>
      </c>
      <c r="B115" s="1895"/>
      <c r="C115" s="1895"/>
      <c r="D115" s="1895"/>
      <c r="E115" s="1895"/>
      <c r="F115" s="1895"/>
      <c r="G115" s="1895"/>
      <c r="H115" s="1895"/>
      <c r="I115" s="1895"/>
      <c r="J115" s="1895"/>
      <c r="K115" s="1895"/>
      <c r="L115" s="1895"/>
      <c r="M115" s="1895"/>
      <c r="N115" s="1895"/>
      <c r="O115" s="1895"/>
      <c r="P115" s="1895"/>
      <c r="Q115" s="1895"/>
      <c r="R115" s="1895"/>
    </row>
    <row r="116" spans="1:18">
      <c r="D116" s="1272" t="s">
        <v>636</v>
      </c>
      <c r="E116" s="1272" t="s">
        <v>637</v>
      </c>
      <c r="F116" s="1272" t="s">
        <v>638</v>
      </c>
      <c r="I116" s="1272" t="s">
        <v>639</v>
      </c>
      <c r="L116" s="1272" t="s">
        <v>640</v>
      </c>
      <c r="M116" s="1272"/>
      <c r="N116" s="1272"/>
      <c r="O116" s="1272" t="s">
        <v>641</v>
      </c>
    </row>
    <row r="117" spans="1:18">
      <c r="A117" s="1895" t="s">
        <v>642</v>
      </c>
      <c r="B117" s="1895"/>
      <c r="C117" s="1895"/>
      <c r="D117" s="1895"/>
      <c r="E117" s="1895"/>
      <c r="F117" s="1895"/>
      <c r="G117" s="1895"/>
      <c r="H117" s="1895"/>
      <c r="I117" s="1895"/>
      <c r="J117" s="1895"/>
      <c r="K117" s="1895"/>
      <c r="L117" s="1895"/>
      <c r="M117" s="1895"/>
      <c r="N117" s="1895"/>
      <c r="O117" s="1895"/>
      <c r="P117" s="1895"/>
      <c r="Q117" s="1895"/>
      <c r="R117" s="1895"/>
    </row>
    <row r="118" spans="1:18">
      <c r="D118" s="1272" t="s">
        <v>636</v>
      </c>
      <c r="E118" s="1272" t="s">
        <v>637</v>
      </c>
      <c r="F118" s="1272" t="s">
        <v>638</v>
      </c>
      <c r="I118" s="1272" t="s">
        <v>639</v>
      </c>
      <c r="L118" s="1272" t="s">
        <v>640</v>
      </c>
      <c r="M118" s="1272"/>
      <c r="N118" s="1272"/>
      <c r="O118" s="1272" t="s">
        <v>641</v>
      </c>
    </row>
    <row r="119" spans="1:18">
      <c r="A119" s="1895" t="s">
        <v>643</v>
      </c>
      <c r="B119" s="1895"/>
      <c r="C119" s="1895"/>
      <c r="D119" s="1895"/>
      <c r="E119" s="1895"/>
      <c r="F119" s="1895"/>
      <c r="G119" s="1895"/>
      <c r="H119" s="1895"/>
      <c r="I119" s="1895"/>
      <c r="J119" s="1895"/>
      <c r="K119" s="1895"/>
      <c r="L119" s="1895"/>
      <c r="M119" s="1895"/>
      <c r="N119" s="1895"/>
      <c r="O119" s="1895"/>
      <c r="P119" s="1895"/>
      <c r="Q119" s="1895"/>
      <c r="R119" s="1895"/>
    </row>
    <row r="120" spans="1:18">
      <c r="D120" s="1272" t="s">
        <v>636</v>
      </c>
      <c r="E120" s="1272" t="s">
        <v>637</v>
      </c>
      <c r="F120" s="1272" t="s">
        <v>638</v>
      </c>
      <c r="I120" s="1272" t="s">
        <v>639</v>
      </c>
      <c r="L120" s="1272" t="s">
        <v>640</v>
      </c>
      <c r="M120" s="1272"/>
      <c r="N120" s="1272"/>
      <c r="O120" s="1272" t="s">
        <v>641</v>
      </c>
    </row>
    <row r="121" spans="1:18">
      <c r="A121" s="1895" t="s">
        <v>644</v>
      </c>
      <c r="B121" s="1895"/>
      <c r="C121" s="1895"/>
      <c r="D121" s="1895"/>
      <c r="E121" s="1895"/>
      <c r="F121" s="1895"/>
      <c r="G121" s="1895"/>
      <c r="H121" s="1895"/>
      <c r="I121" s="1895"/>
      <c r="J121" s="1895"/>
      <c r="K121" s="1895"/>
      <c r="L121" s="1895"/>
      <c r="M121" s="1895"/>
      <c r="N121" s="1895"/>
      <c r="O121" s="1895"/>
      <c r="P121" s="1895"/>
      <c r="Q121" s="1895"/>
      <c r="R121" s="1895"/>
    </row>
    <row r="122" spans="1:18">
      <c r="A122" s="1870"/>
      <c r="B122" s="1870"/>
      <c r="C122" s="1895" t="s">
        <v>645</v>
      </c>
      <c r="D122" s="1895"/>
      <c r="E122" s="1895"/>
      <c r="F122" s="1895"/>
      <c r="G122" s="1895"/>
      <c r="H122" s="1895"/>
      <c r="I122" s="1895"/>
      <c r="J122" s="1895"/>
      <c r="K122" s="1895"/>
      <c r="L122" s="1895"/>
      <c r="M122" s="1895"/>
      <c r="N122" s="1895"/>
      <c r="O122" s="1895"/>
      <c r="P122" s="1895"/>
      <c r="Q122" s="1895"/>
      <c r="R122" s="1895"/>
    </row>
    <row r="123" spans="1:18">
      <c r="A123" s="1896" t="s">
        <v>646</v>
      </c>
      <c r="B123" s="1896"/>
      <c r="C123" s="1896"/>
      <c r="D123" s="1896"/>
      <c r="E123" s="1896"/>
      <c r="F123" s="1896"/>
      <c r="G123" s="1896"/>
      <c r="H123" s="1896"/>
      <c r="I123" s="1896"/>
      <c r="J123" s="1896"/>
      <c r="K123" s="1896"/>
      <c r="L123" s="1896"/>
      <c r="M123" s="1896"/>
      <c r="N123" s="1896"/>
      <c r="O123" s="1896"/>
      <c r="P123" s="1896"/>
      <c r="Q123" s="1896"/>
      <c r="R123" s="1896"/>
    </row>
    <row r="124" spans="1:18">
      <c r="A124" s="1897" t="s">
        <v>647</v>
      </c>
      <c r="B124" s="1897"/>
      <c r="C124" s="1897"/>
      <c r="D124" s="1897"/>
      <c r="E124" s="1897"/>
      <c r="F124" s="1897"/>
      <c r="G124" s="1897"/>
      <c r="H124" s="1897"/>
      <c r="I124" s="1897"/>
      <c r="J124" s="1897"/>
      <c r="K124" s="1897"/>
      <c r="L124" s="1897"/>
      <c r="M124" s="1897"/>
      <c r="N124" s="1897"/>
      <c r="O124" s="1897"/>
      <c r="P124" s="1897"/>
      <c r="Q124" s="1897"/>
      <c r="R124" s="1897"/>
    </row>
    <row r="125" spans="1:18">
      <c r="A125" s="1288"/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</row>
    <row r="126" spans="1:18">
      <c r="A126" s="1870"/>
      <c r="B126" s="1870"/>
      <c r="C126" s="1895" t="s">
        <v>648</v>
      </c>
      <c r="D126" s="1895"/>
      <c r="E126" s="1895"/>
      <c r="F126" s="1895"/>
      <c r="G126" s="1895"/>
      <c r="H126" s="1895"/>
      <c r="I126" s="1895"/>
      <c r="J126" s="1895"/>
      <c r="K126" s="1895"/>
      <c r="L126" s="1895"/>
      <c r="M126" s="1895"/>
      <c r="N126" s="1895"/>
      <c r="O126" s="1895"/>
      <c r="P126" s="1895"/>
      <c r="Q126" s="1895"/>
      <c r="R126" s="1895"/>
    </row>
    <row r="127" spans="1:18">
      <c r="A127" s="1896" t="s">
        <v>646</v>
      </c>
      <c r="B127" s="1896"/>
      <c r="C127" s="1896"/>
      <c r="D127" s="1896"/>
      <c r="E127" s="1896"/>
      <c r="F127" s="1896"/>
      <c r="G127" s="1896"/>
      <c r="H127" s="1896"/>
      <c r="I127" s="1896"/>
      <c r="J127" s="1896"/>
      <c r="K127" s="1896"/>
      <c r="L127" s="1896"/>
      <c r="M127" s="1896"/>
      <c r="N127" s="1896"/>
      <c r="O127" s="1896"/>
      <c r="P127" s="1896"/>
      <c r="Q127" s="1896"/>
      <c r="R127" s="1896"/>
    </row>
    <row r="128" spans="1:18">
      <c r="A128" s="1897" t="s">
        <v>649</v>
      </c>
      <c r="B128" s="1897"/>
      <c r="C128" s="1897"/>
      <c r="D128" s="1897"/>
      <c r="E128" s="1897"/>
      <c r="F128" s="1897"/>
      <c r="G128" s="1897"/>
      <c r="H128" s="1897"/>
      <c r="I128" s="1897"/>
      <c r="J128" s="1897"/>
      <c r="K128" s="1897"/>
      <c r="L128" s="1897"/>
      <c r="M128" s="1897"/>
      <c r="N128" s="1897"/>
      <c r="O128" s="1897"/>
      <c r="P128" s="1897"/>
      <c r="Q128" s="1897"/>
      <c r="R128" s="1897"/>
    </row>
    <row r="129" spans="1:18">
      <c r="A129" s="1870"/>
      <c r="B129" s="1870"/>
      <c r="C129" s="1895" t="s">
        <v>650</v>
      </c>
      <c r="D129" s="1895"/>
      <c r="E129" s="1895"/>
      <c r="F129" s="1895"/>
      <c r="G129" s="1895"/>
      <c r="H129" s="1895"/>
      <c r="I129" s="1895"/>
      <c r="J129" s="1895"/>
      <c r="K129" s="1895"/>
      <c r="L129" s="1895"/>
      <c r="M129" s="1895"/>
      <c r="N129" s="1895"/>
      <c r="O129" s="1895"/>
      <c r="P129" s="1895"/>
      <c r="Q129" s="1895"/>
      <c r="R129" s="1895"/>
    </row>
    <row r="130" spans="1:18">
      <c r="A130" s="1896" t="s">
        <v>646</v>
      </c>
      <c r="B130" s="1896"/>
      <c r="C130" s="1896"/>
      <c r="D130" s="1896"/>
      <c r="E130" s="1896"/>
      <c r="F130" s="1896"/>
      <c r="G130" s="1896"/>
      <c r="H130" s="1896"/>
      <c r="I130" s="1896"/>
      <c r="J130" s="1896"/>
      <c r="K130" s="1896"/>
      <c r="L130" s="1896"/>
      <c r="M130" s="1896"/>
      <c r="N130" s="1896"/>
      <c r="O130" s="1896"/>
      <c r="P130" s="1896"/>
      <c r="Q130" s="1896"/>
      <c r="R130" s="1896"/>
    </row>
    <row r="131" spans="1:18">
      <c r="A131" s="1897" t="s">
        <v>649</v>
      </c>
      <c r="B131" s="1897"/>
      <c r="C131" s="1897"/>
      <c r="D131" s="1897"/>
      <c r="E131" s="1897"/>
      <c r="F131" s="1897"/>
      <c r="G131" s="1897"/>
      <c r="H131" s="1897"/>
      <c r="I131" s="1897"/>
      <c r="J131" s="1897"/>
      <c r="K131" s="1897"/>
      <c r="L131" s="1897"/>
      <c r="M131" s="1897"/>
      <c r="N131" s="1897"/>
      <c r="O131" s="1897"/>
      <c r="P131" s="1897"/>
      <c r="Q131" s="1897"/>
      <c r="R131" s="1897"/>
    </row>
    <row r="132" spans="1:18">
      <c r="A132" s="1870"/>
      <c r="B132" s="1870"/>
      <c r="C132" s="1895" t="s">
        <v>651</v>
      </c>
      <c r="D132" s="1895"/>
      <c r="E132" s="1895"/>
      <c r="F132" s="1895"/>
      <c r="G132" s="1895"/>
      <c r="H132" s="1895"/>
      <c r="I132" s="1895"/>
      <c r="J132" s="1895"/>
      <c r="K132" s="1895"/>
      <c r="L132" s="1895"/>
      <c r="M132" s="1895"/>
      <c r="N132" s="1895"/>
      <c r="O132" s="1895"/>
      <c r="P132" s="1895"/>
      <c r="Q132" s="1895"/>
      <c r="R132" s="1895"/>
    </row>
    <row r="133" spans="1:18">
      <c r="A133" s="1896" t="s">
        <v>646</v>
      </c>
      <c r="B133" s="1896"/>
      <c r="C133" s="1896"/>
      <c r="D133" s="1896"/>
      <c r="E133" s="1896"/>
      <c r="F133" s="1896"/>
      <c r="G133" s="1896"/>
      <c r="H133" s="1896"/>
      <c r="I133" s="1896"/>
      <c r="J133" s="1896"/>
      <c r="K133" s="1896"/>
      <c r="L133" s="1896"/>
      <c r="M133" s="1896"/>
      <c r="N133" s="1896"/>
      <c r="O133" s="1896"/>
      <c r="P133" s="1896"/>
      <c r="Q133" s="1896"/>
      <c r="R133" s="1896"/>
    </row>
    <row r="134" spans="1:18">
      <c r="A134" s="1897" t="s">
        <v>649</v>
      </c>
      <c r="B134" s="1897"/>
      <c r="C134" s="1897"/>
      <c r="D134" s="1897"/>
      <c r="E134" s="1897"/>
      <c r="F134" s="1897"/>
      <c r="G134" s="1897"/>
      <c r="H134" s="1897"/>
      <c r="I134" s="1897"/>
      <c r="J134" s="1897"/>
      <c r="K134" s="1897"/>
      <c r="L134" s="1897"/>
      <c r="M134" s="1897"/>
      <c r="N134" s="1897"/>
      <c r="O134" s="1897"/>
      <c r="P134" s="1897"/>
      <c r="Q134" s="1897"/>
      <c r="R134" s="1897"/>
    </row>
    <row r="135" spans="1:18">
      <c r="A135" s="1870"/>
      <c r="B135" s="1870"/>
      <c r="C135" s="1895" t="s">
        <v>652</v>
      </c>
      <c r="D135" s="1895"/>
      <c r="E135" s="1895"/>
      <c r="F135" s="1895"/>
      <c r="G135" s="1895"/>
      <c r="H135" s="1895"/>
      <c r="I135" s="1895"/>
      <c r="J135" s="1895"/>
      <c r="K135" s="1895"/>
      <c r="L135" s="1895"/>
      <c r="M135" s="1895"/>
      <c r="N135" s="1895"/>
      <c r="O135" s="1895"/>
      <c r="P135" s="1895"/>
      <c r="Q135" s="1895"/>
      <c r="R135" s="1895"/>
    </row>
    <row r="136" spans="1:18">
      <c r="A136" s="1896" t="s">
        <v>646</v>
      </c>
      <c r="B136" s="1896"/>
      <c r="C136" s="1896"/>
      <c r="D136" s="1896"/>
      <c r="E136" s="1896"/>
      <c r="F136" s="1896"/>
      <c r="G136" s="1896"/>
      <c r="H136" s="1896"/>
      <c r="I136" s="1896"/>
      <c r="J136" s="1896"/>
      <c r="K136" s="1896"/>
      <c r="L136" s="1896"/>
      <c r="M136" s="1896"/>
      <c r="N136" s="1896"/>
      <c r="O136" s="1896"/>
      <c r="P136" s="1896"/>
      <c r="Q136" s="1896"/>
      <c r="R136" s="1896"/>
    </row>
    <row r="137" spans="1:18">
      <c r="A137" s="1897" t="s">
        <v>649</v>
      </c>
      <c r="B137" s="1897"/>
      <c r="C137" s="1897"/>
      <c r="D137" s="1897"/>
      <c r="E137" s="1897"/>
      <c r="F137" s="1897"/>
      <c r="G137" s="1897"/>
      <c r="H137" s="1897"/>
      <c r="I137" s="1897"/>
      <c r="J137" s="1897"/>
      <c r="K137" s="1897"/>
      <c r="L137" s="1897"/>
      <c r="M137" s="1897"/>
      <c r="N137" s="1897"/>
      <c r="O137" s="1897"/>
      <c r="P137" s="1897"/>
      <c r="Q137" s="1897"/>
      <c r="R137" s="1897"/>
    </row>
    <row r="138" spans="1:18">
      <c r="A138" s="1870"/>
      <c r="B138" s="1870"/>
      <c r="C138" s="1895" t="s">
        <v>653</v>
      </c>
      <c r="D138" s="1895"/>
      <c r="E138" s="1895"/>
      <c r="F138" s="1895"/>
      <c r="G138" s="1895"/>
      <c r="H138" s="1895"/>
      <c r="I138" s="1895"/>
      <c r="J138" s="1895"/>
      <c r="K138" s="1895"/>
      <c r="L138" s="1895"/>
      <c r="M138" s="1895"/>
      <c r="N138" s="1895"/>
      <c r="O138" s="1895"/>
      <c r="P138" s="1895"/>
      <c r="Q138" s="1895"/>
      <c r="R138" s="1895"/>
    </row>
    <row r="139" spans="1:18">
      <c r="A139" s="1896" t="s">
        <v>646</v>
      </c>
      <c r="B139" s="1896"/>
      <c r="C139" s="1896"/>
      <c r="D139" s="1896"/>
      <c r="E139" s="1896"/>
      <c r="F139" s="1896"/>
      <c r="G139" s="1896"/>
      <c r="H139" s="1896"/>
      <c r="I139" s="1896"/>
      <c r="J139" s="1896"/>
      <c r="K139" s="1896"/>
      <c r="L139" s="1896"/>
      <c r="M139" s="1896"/>
      <c r="N139" s="1896"/>
      <c r="O139" s="1896"/>
      <c r="P139" s="1896"/>
      <c r="Q139" s="1896"/>
      <c r="R139" s="1896"/>
    </row>
    <row r="140" spans="1:18">
      <c r="A140" s="1897" t="s">
        <v>649</v>
      </c>
      <c r="B140" s="1897"/>
      <c r="C140" s="1897"/>
      <c r="D140" s="1897"/>
      <c r="E140" s="1897"/>
      <c r="F140" s="1897"/>
      <c r="G140" s="1897"/>
      <c r="H140" s="1897"/>
      <c r="I140" s="1897"/>
      <c r="J140" s="1897"/>
      <c r="K140" s="1897"/>
      <c r="L140" s="1897"/>
      <c r="M140" s="1897"/>
      <c r="N140" s="1897"/>
      <c r="O140" s="1897"/>
      <c r="P140" s="1897"/>
      <c r="Q140" s="1897"/>
      <c r="R140" s="1897"/>
    </row>
    <row r="141" spans="1:18">
      <c r="A141" s="1898" t="s">
        <v>654</v>
      </c>
      <c r="B141" s="1898"/>
      <c r="C141" s="1898"/>
      <c r="D141" s="1898"/>
      <c r="E141" s="1898"/>
      <c r="F141" s="1898"/>
      <c r="G141" s="1898"/>
      <c r="H141" s="1898"/>
      <c r="I141" s="1898"/>
      <c r="J141" s="1898"/>
      <c r="K141" s="1898"/>
      <c r="L141" s="1898"/>
      <c r="M141" s="1898"/>
      <c r="N141" s="1898"/>
      <c r="O141" s="1898"/>
      <c r="P141" s="1898"/>
      <c r="Q141" s="1898"/>
      <c r="R141" s="1898"/>
    </row>
    <row r="142" spans="1:18">
      <c r="A142" s="1894" t="s">
        <v>655</v>
      </c>
      <c r="B142" s="1894"/>
      <c r="C142" s="1894"/>
      <c r="D142" s="1894"/>
      <c r="E142" s="1894"/>
      <c r="F142" s="1894"/>
      <c r="G142" s="1894"/>
      <c r="H142" s="1894"/>
      <c r="I142" s="1894"/>
      <c r="J142" s="1894"/>
      <c r="K142" s="1894"/>
      <c r="L142" s="1894"/>
      <c r="M142" s="1894"/>
      <c r="N142" s="1894"/>
      <c r="O142" s="1894"/>
      <c r="P142" s="1894"/>
      <c r="Q142" s="1894"/>
      <c r="R142" s="1894"/>
    </row>
    <row r="143" spans="1:18">
      <c r="A143" s="1870"/>
      <c r="B143" s="1870"/>
      <c r="C143" s="1870"/>
      <c r="D143" s="1892" t="s">
        <v>656</v>
      </c>
      <c r="E143" s="1892"/>
      <c r="F143" s="1892"/>
      <c r="G143" s="1892"/>
      <c r="H143" s="1892"/>
      <c r="I143" s="1892"/>
      <c r="J143" s="1892"/>
      <c r="K143" s="1892"/>
      <c r="L143" s="1892"/>
      <c r="M143" s="1892"/>
      <c r="N143" s="1892"/>
      <c r="O143" s="1892"/>
      <c r="P143" s="1892"/>
      <c r="Q143" s="1892"/>
      <c r="R143" s="1892"/>
    </row>
    <row r="144" spans="1:18">
      <c r="A144" s="1870"/>
      <c r="B144" s="1870"/>
      <c r="C144" s="1870"/>
      <c r="D144" s="1892" t="s">
        <v>657</v>
      </c>
      <c r="E144" s="1892"/>
      <c r="F144" s="1892"/>
      <c r="G144" s="1892"/>
      <c r="H144" s="1892"/>
      <c r="I144" s="1892"/>
      <c r="J144" s="1892"/>
      <c r="K144" s="1892"/>
      <c r="L144" s="1892"/>
      <c r="M144" s="1892"/>
      <c r="N144" s="1892"/>
      <c r="O144" s="1892"/>
      <c r="P144" s="1892"/>
      <c r="Q144" s="1892"/>
      <c r="R144" s="1892"/>
    </row>
    <row r="145" spans="1:18">
      <c r="A145" s="1282"/>
      <c r="B145" s="1282"/>
      <c r="C145" s="1282"/>
      <c r="D145" s="1287"/>
      <c r="E145" s="1287"/>
      <c r="F145" s="1287"/>
      <c r="G145" s="1287"/>
      <c r="H145" s="1287"/>
      <c r="I145" s="1287"/>
      <c r="J145" s="1287"/>
      <c r="K145" s="1287"/>
      <c r="L145" s="1287"/>
      <c r="M145" s="1287"/>
      <c r="N145" s="1287"/>
      <c r="O145" s="1287"/>
      <c r="P145" s="1287"/>
      <c r="Q145" s="1287"/>
      <c r="R145" s="1287"/>
    </row>
    <row r="146" spans="1:18">
      <c r="A146" s="1282"/>
      <c r="B146" s="1282"/>
      <c r="C146" s="1282"/>
      <c r="D146" s="1287"/>
      <c r="E146" s="1287"/>
      <c r="F146" s="1287"/>
      <c r="G146" s="1287"/>
      <c r="H146" s="1287"/>
      <c r="I146" s="1287"/>
      <c r="J146" s="1287"/>
      <c r="K146" s="1287"/>
      <c r="L146" s="1287"/>
      <c r="M146" s="1287"/>
      <c r="N146" s="1287"/>
      <c r="O146" s="1287"/>
      <c r="P146" s="1287"/>
      <c r="Q146" s="1287"/>
      <c r="R146" s="1287"/>
    </row>
    <row r="147" spans="1:18">
      <c r="A147" s="1894" t="s">
        <v>658</v>
      </c>
      <c r="B147" s="1894"/>
      <c r="C147" s="1894"/>
      <c r="D147" s="1894"/>
      <c r="E147" s="1894"/>
      <c r="F147" s="1894"/>
      <c r="G147" s="1894"/>
      <c r="H147" s="1894"/>
      <c r="I147" s="1894"/>
      <c r="J147" s="1894"/>
      <c r="K147" s="1894"/>
      <c r="L147" s="1894"/>
      <c r="M147" s="1894"/>
      <c r="N147" s="1894"/>
      <c r="O147" s="1894"/>
      <c r="P147" s="1894"/>
      <c r="Q147" s="1894"/>
      <c r="R147" s="1894"/>
    </row>
    <row r="148" spans="1:18">
      <c r="A148" s="1870"/>
      <c r="B148" s="1870"/>
      <c r="C148" s="1870"/>
      <c r="D148" s="1892" t="s">
        <v>659</v>
      </c>
      <c r="E148" s="1892"/>
      <c r="F148" s="1892"/>
      <c r="G148" s="1892"/>
      <c r="H148" s="1892"/>
      <c r="I148" s="1892"/>
      <c r="J148" s="1892"/>
      <c r="K148" s="1892"/>
      <c r="L148" s="1892"/>
      <c r="M148" s="1892"/>
      <c r="N148" s="1892"/>
      <c r="O148" s="1892"/>
      <c r="P148" s="1892"/>
      <c r="Q148" s="1892"/>
      <c r="R148" s="1892"/>
    </row>
    <row r="149" spans="1:18">
      <c r="A149" s="1870"/>
      <c r="B149" s="1870"/>
      <c r="C149" s="1870"/>
      <c r="D149" s="1892" t="s">
        <v>660</v>
      </c>
      <c r="E149" s="1892"/>
      <c r="F149" s="1892"/>
      <c r="G149" s="1892"/>
      <c r="H149" s="1892"/>
      <c r="I149" s="1892"/>
      <c r="J149" s="1892"/>
      <c r="K149" s="1892"/>
      <c r="L149" s="1892"/>
      <c r="M149" s="1892"/>
      <c r="N149" s="1892"/>
      <c r="O149" s="1892"/>
      <c r="P149" s="1892"/>
      <c r="Q149" s="1892"/>
      <c r="R149" s="1892"/>
    </row>
    <row r="150" spans="1:18">
      <c r="A150" s="1870"/>
      <c r="B150" s="1870"/>
      <c r="C150" s="1870"/>
      <c r="D150" s="1892" t="s">
        <v>661</v>
      </c>
      <c r="E150" s="1892"/>
      <c r="F150" s="1892"/>
      <c r="G150" s="1892"/>
      <c r="H150" s="1892"/>
      <c r="I150" s="1892"/>
      <c r="J150" s="1892"/>
      <c r="K150" s="1892"/>
      <c r="L150" s="1892"/>
      <c r="M150" s="1892"/>
      <c r="N150" s="1892"/>
      <c r="O150" s="1892"/>
      <c r="P150" s="1892"/>
      <c r="Q150" s="1892"/>
      <c r="R150" s="1892"/>
    </row>
    <row r="151" spans="1:18">
      <c r="A151" s="1870"/>
      <c r="B151" s="1870"/>
      <c r="C151" s="1870"/>
      <c r="D151" s="1870"/>
      <c r="E151" s="1870"/>
      <c r="F151" s="1870"/>
      <c r="G151" s="1870"/>
      <c r="H151" s="1870"/>
      <c r="I151" s="1870"/>
      <c r="J151" s="1870"/>
      <c r="K151" s="1870"/>
      <c r="L151" s="1870"/>
      <c r="M151" s="1870"/>
      <c r="N151" s="1870"/>
      <c r="O151" s="1870"/>
      <c r="P151" s="1870"/>
      <c r="Q151" s="1870"/>
      <c r="R151" s="1870"/>
    </row>
    <row r="152" spans="1:18">
      <c r="A152" s="1892" t="s">
        <v>662</v>
      </c>
      <c r="B152" s="1892"/>
      <c r="C152" s="1892"/>
      <c r="D152" s="1892"/>
      <c r="E152" s="1892"/>
      <c r="F152" s="1892"/>
      <c r="G152" s="1892"/>
      <c r="H152" s="1892"/>
      <c r="I152" s="1892"/>
      <c r="J152" s="1892"/>
      <c r="K152" s="1892"/>
      <c r="L152" s="1892"/>
      <c r="M152" s="1892"/>
      <c r="N152" s="1892"/>
      <c r="O152" s="1892"/>
      <c r="P152" s="1892"/>
      <c r="Q152" s="1892"/>
      <c r="R152" s="1892"/>
    </row>
    <row r="153" spans="1:18">
      <c r="A153" s="1892" t="s">
        <v>663</v>
      </c>
      <c r="B153" s="1892"/>
      <c r="C153" s="1892"/>
      <c r="D153" s="1892"/>
      <c r="E153" s="1892"/>
      <c r="F153" s="1892"/>
      <c r="G153" s="1892"/>
      <c r="H153" s="1892"/>
      <c r="I153" s="1892"/>
      <c r="J153" s="1892"/>
      <c r="K153" s="1892"/>
      <c r="L153" s="1892"/>
      <c r="M153" s="1892"/>
      <c r="N153" s="1892"/>
      <c r="O153" s="1892"/>
      <c r="P153" s="1892"/>
      <c r="Q153" s="1892"/>
      <c r="R153" s="1892"/>
    </row>
    <row r="154" spans="1:18">
      <c r="A154" s="1892" t="s">
        <v>663</v>
      </c>
      <c r="B154" s="1892"/>
      <c r="C154" s="1892"/>
      <c r="D154" s="1892"/>
      <c r="E154" s="1892"/>
      <c r="F154" s="1892"/>
      <c r="G154" s="1892"/>
      <c r="H154" s="1892"/>
      <c r="I154" s="1892"/>
      <c r="J154" s="1892"/>
      <c r="K154" s="1892"/>
      <c r="L154" s="1892"/>
      <c r="M154" s="1892"/>
      <c r="N154" s="1892"/>
      <c r="O154" s="1892"/>
      <c r="P154" s="1892"/>
      <c r="Q154" s="1892"/>
      <c r="R154" s="1892"/>
    </row>
    <row r="155" spans="1:18">
      <c r="A155" s="1892" t="s">
        <v>663</v>
      </c>
      <c r="B155" s="1892"/>
      <c r="C155" s="1892"/>
      <c r="D155" s="1892"/>
      <c r="E155" s="1892"/>
      <c r="F155" s="1892"/>
      <c r="G155" s="1892"/>
      <c r="H155" s="1892"/>
      <c r="I155" s="1892"/>
      <c r="J155" s="1892"/>
      <c r="K155" s="1892"/>
      <c r="L155" s="1892"/>
      <c r="M155" s="1892"/>
      <c r="N155" s="1892"/>
      <c r="O155" s="1892"/>
      <c r="P155" s="1892"/>
      <c r="Q155" s="1892"/>
      <c r="R155" s="1892"/>
    </row>
    <row r="156" spans="1:18">
      <c r="A156" s="1892" t="s">
        <v>663</v>
      </c>
      <c r="B156" s="1892"/>
      <c r="C156" s="1892"/>
      <c r="D156" s="1892"/>
      <c r="E156" s="1892"/>
      <c r="F156" s="1892"/>
      <c r="G156" s="1892"/>
      <c r="H156" s="1892"/>
      <c r="I156" s="1892"/>
      <c r="J156" s="1892"/>
      <c r="K156" s="1892"/>
      <c r="L156" s="1892"/>
      <c r="M156" s="1892"/>
      <c r="N156" s="1892"/>
      <c r="O156" s="1892"/>
      <c r="P156" s="1892"/>
      <c r="Q156" s="1892"/>
      <c r="R156" s="1892"/>
    </row>
    <row r="157" spans="1:18">
      <c r="A157" s="1893" t="s">
        <v>664</v>
      </c>
      <c r="B157" s="1893"/>
      <c r="C157" s="1893"/>
      <c r="D157" s="1893"/>
      <c r="E157" s="1893"/>
      <c r="F157" s="1893"/>
      <c r="G157" s="1893"/>
      <c r="H157" s="1893"/>
      <c r="I157" s="1893"/>
      <c r="J157" s="1893"/>
      <c r="K157" s="1893"/>
      <c r="L157" s="1893"/>
      <c r="M157" s="1893"/>
      <c r="N157" s="1893"/>
      <c r="O157" s="1893"/>
      <c r="P157" s="1893"/>
      <c r="Q157" s="1893"/>
      <c r="R157" s="1893"/>
    </row>
    <row r="158" spans="1:18">
      <c r="A158" s="1892" t="s">
        <v>663</v>
      </c>
      <c r="B158" s="1892"/>
      <c r="C158" s="1892"/>
      <c r="D158" s="1892"/>
      <c r="E158" s="1892"/>
      <c r="F158" s="1892"/>
      <c r="G158" s="1892"/>
      <c r="H158" s="1892"/>
      <c r="I158" s="1892"/>
      <c r="J158" s="1892"/>
      <c r="K158" s="1892"/>
      <c r="L158" s="1892"/>
      <c r="M158" s="1892"/>
      <c r="N158" s="1892"/>
      <c r="O158" s="1892"/>
      <c r="P158" s="1892"/>
      <c r="Q158" s="1892"/>
      <c r="R158" s="1892"/>
    </row>
    <row r="159" spans="1:18">
      <c r="A159" s="1892" t="s">
        <v>663</v>
      </c>
      <c r="B159" s="1892"/>
      <c r="C159" s="1892"/>
      <c r="D159" s="1892"/>
      <c r="E159" s="1892"/>
      <c r="F159" s="1892"/>
      <c r="G159" s="1892"/>
      <c r="H159" s="1892"/>
      <c r="I159" s="1892"/>
      <c r="J159" s="1892"/>
      <c r="K159" s="1892"/>
      <c r="L159" s="1892"/>
      <c r="M159" s="1892"/>
      <c r="N159" s="1892"/>
      <c r="O159" s="1892"/>
      <c r="P159" s="1892"/>
      <c r="Q159" s="1892"/>
      <c r="R159" s="1892"/>
    </row>
    <row r="160" spans="1:18">
      <c r="A160" s="1892" t="s">
        <v>663</v>
      </c>
      <c r="B160" s="1892"/>
      <c r="C160" s="1892"/>
      <c r="D160" s="1892"/>
      <c r="E160" s="1892"/>
      <c r="F160" s="1892"/>
      <c r="G160" s="1892"/>
      <c r="H160" s="1892"/>
      <c r="I160" s="1892"/>
      <c r="J160" s="1892"/>
      <c r="K160" s="1892"/>
      <c r="L160" s="1892"/>
      <c r="M160" s="1892"/>
      <c r="N160" s="1892"/>
      <c r="O160" s="1892"/>
      <c r="P160" s="1892"/>
      <c r="Q160" s="1892"/>
      <c r="R160" s="1892"/>
    </row>
    <row r="161" spans="1:18">
      <c r="A161" s="1282"/>
      <c r="B161" s="1282"/>
      <c r="C161" s="1282"/>
      <c r="D161" s="1282"/>
      <c r="E161" s="1282"/>
      <c r="F161" s="1282"/>
      <c r="G161" s="1282"/>
      <c r="H161" s="1282"/>
      <c r="I161" s="1282"/>
      <c r="J161" s="1282"/>
      <c r="K161" s="1282"/>
      <c r="L161" s="1282"/>
      <c r="M161" s="1282"/>
      <c r="N161" s="1282"/>
      <c r="O161" s="1282"/>
      <c r="P161" s="1282"/>
      <c r="Q161" s="1282"/>
      <c r="R161" s="1282"/>
    </row>
    <row r="162" spans="1:18" ht="18" customHeight="1">
      <c r="A162" s="1893"/>
      <c r="B162" s="1893"/>
      <c r="C162" s="1893"/>
      <c r="D162" s="1893"/>
      <c r="E162" s="1893"/>
      <c r="F162" s="1893"/>
      <c r="G162" s="1893"/>
      <c r="H162" s="1893"/>
      <c r="I162" s="1893"/>
      <c r="J162" s="1893"/>
      <c r="K162" s="1893"/>
      <c r="L162" s="1893"/>
      <c r="M162" s="1893"/>
      <c r="N162" s="1893"/>
      <c r="O162" s="1893"/>
      <c r="P162" s="1893"/>
      <c r="Q162" s="1893"/>
      <c r="R162" s="1893"/>
    </row>
    <row r="163" spans="1:18" ht="18" customHeight="1">
      <c r="A163" s="1697" t="s">
        <v>347</v>
      </c>
      <c r="B163" s="1697"/>
      <c r="C163" s="1697"/>
      <c r="D163" s="1697"/>
      <c r="E163" s="1697"/>
      <c r="F163" s="1697"/>
      <c r="G163" s="1697"/>
      <c r="H163" s="1697"/>
      <c r="I163" s="1697"/>
      <c r="J163" s="1697"/>
      <c r="K163" s="1697"/>
      <c r="L163" s="1697"/>
      <c r="M163" s="1697"/>
      <c r="N163" s="1697"/>
      <c r="O163" s="1697"/>
      <c r="P163" s="1697"/>
      <c r="Q163" s="1697"/>
      <c r="R163" s="1697"/>
    </row>
    <row r="164" spans="1:18" ht="18" customHeight="1">
      <c r="A164" s="1697" t="s">
        <v>665</v>
      </c>
      <c r="B164" s="1697"/>
      <c r="C164" s="1697"/>
      <c r="D164" s="1697"/>
      <c r="E164" s="1697"/>
      <c r="F164" s="1697"/>
      <c r="G164" s="1697"/>
      <c r="H164" s="1697"/>
      <c r="I164" s="1697"/>
      <c r="J164" s="1697"/>
      <c r="K164" s="1697"/>
      <c r="L164" s="1697"/>
      <c r="M164" s="1697"/>
      <c r="N164" s="1697"/>
      <c r="O164" s="1697"/>
      <c r="P164" s="1697"/>
      <c r="Q164" s="1697"/>
      <c r="R164" s="1697"/>
    </row>
    <row r="165" spans="1:18" ht="18" customHeight="1">
      <c r="A165" s="1697" t="s">
        <v>666</v>
      </c>
      <c r="B165" s="1697"/>
      <c r="C165" s="1697"/>
      <c r="D165" s="1697"/>
      <c r="E165" s="1697"/>
      <c r="F165" s="1697"/>
      <c r="G165" s="1697"/>
      <c r="H165" s="1697"/>
      <c r="I165" s="1697"/>
      <c r="J165" s="1697"/>
      <c r="K165" s="1697"/>
      <c r="L165" s="1697"/>
      <c r="M165" s="1697"/>
      <c r="N165" s="1697"/>
      <c r="O165" s="1697"/>
      <c r="P165" s="1697"/>
      <c r="Q165" s="1697"/>
      <c r="R165" s="1697"/>
    </row>
    <row r="166" spans="1:18" ht="18" customHeight="1">
      <c r="A166" s="1890" t="s">
        <v>667</v>
      </c>
      <c r="B166" s="1890"/>
      <c r="C166" s="1890"/>
      <c r="D166" s="1890"/>
      <c r="E166" s="1890"/>
      <c r="F166" s="1890"/>
      <c r="G166" s="1890"/>
      <c r="H166" s="1890"/>
      <c r="I166" s="1890"/>
      <c r="J166" s="1890"/>
      <c r="K166" s="1890"/>
      <c r="L166" s="1890"/>
      <c r="M166" s="1890"/>
      <c r="N166" s="1890"/>
      <c r="O166" s="1890"/>
      <c r="P166" s="1890"/>
      <c r="Q166" s="1890"/>
      <c r="R166" s="1890"/>
    </row>
    <row r="167" spans="1:18" ht="18" customHeight="1">
      <c r="A167" s="1891" t="s">
        <v>668</v>
      </c>
      <c r="B167" s="1891"/>
      <c r="C167" s="1891"/>
      <c r="D167" s="1891"/>
      <c r="E167" s="1891"/>
      <c r="F167" s="1891"/>
      <c r="G167" s="1891"/>
      <c r="H167" s="1891"/>
      <c r="I167" s="1891"/>
      <c r="J167" s="1891"/>
      <c r="K167" s="1891"/>
      <c r="L167" s="1891"/>
      <c r="M167" s="1891"/>
      <c r="N167" s="1891"/>
      <c r="O167" s="1891"/>
      <c r="P167" s="1891"/>
      <c r="Q167" s="1891"/>
      <c r="R167" s="1891"/>
    </row>
    <row r="168" spans="1:18" ht="18" customHeight="1">
      <c r="A168" s="1891" t="s">
        <v>669</v>
      </c>
      <c r="B168" s="1891"/>
      <c r="C168" s="1891"/>
      <c r="D168" s="1891"/>
      <c r="E168" s="1891"/>
      <c r="F168" s="1891"/>
      <c r="G168" s="1891"/>
      <c r="H168" s="1891"/>
      <c r="I168" s="1891"/>
      <c r="J168" s="1891"/>
      <c r="K168" s="1891"/>
      <c r="L168" s="1891"/>
      <c r="M168" s="1891"/>
      <c r="N168" s="1891"/>
      <c r="O168" s="1891"/>
      <c r="P168" s="1891"/>
      <c r="Q168" s="1891"/>
      <c r="R168" s="1891"/>
    </row>
    <row r="169" spans="1:18" ht="18" customHeight="1">
      <c r="A169" s="1870"/>
      <c r="B169" s="1870"/>
      <c r="C169" s="1870"/>
      <c r="D169" s="1870"/>
      <c r="E169" s="1870"/>
      <c r="F169" s="1870"/>
      <c r="G169" s="1870"/>
      <c r="H169" s="1870"/>
      <c r="I169" s="1870"/>
      <c r="J169" s="1870"/>
      <c r="K169" s="1870"/>
      <c r="L169" s="1870"/>
      <c r="M169" s="1870"/>
      <c r="N169" s="1870"/>
      <c r="O169" s="1870"/>
      <c r="P169" s="1870"/>
      <c r="Q169" s="1870"/>
      <c r="R169" s="1870"/>
    </row>
    <row r="170" spans="1:18" ht="18" customHeight="1">
      <c r="B170" s="1289" t="s">
        <v>22</v>
      </c>
      <c r="C170" s="1871" t="s">
        <v>47</v>
      </c>
      <c r="D170" s="1872"/>
      <c r="E170" s="1872"/>
      <c r="F170" s="1872"/>
      <c r="G170" s="1872"/>
      <c r="H170" s="1872"/>
      <c r="I170" s="1872"/>
      <c r="J170" s="1872"/>
      <c r="K170" s="1872"/>
      <c r="L170" s="1872"/>
      <c r="M170" s="1872"/>
      <c r="N170" s="1873"/>
      <c r="O170" s="1871" t="s">
        <v>91</v>
      </c>
      <c r="P170" s="1872"/>
      <c r="Q170" s="1872"/>
      <c r="R170" s="1873"/>
    </row>
    <row r="171" spans="1:18" ht="18" customHeight="1">
      <c r="B171" s="725" t="s">
        <v>670</v>
      </c>
      <c r="C171" s="1875" t="s">
        <v>671</v>
      </c>
      <c r="D171" s="1876"/>
      <c r="E171" s="1876"/>
      <c r="F171" s="1876"/>
      <c r="G171" s="1876"/>
      <c r="H171" s="1876"/>
      <c r="I171" s="1876"/>
      <c r="J171" s="1876"/>
      <c r="K171" s="1876"/>
      <c r="L171" s="1876"/>
      <c r="M171" s="1876"/>
      <c r="N171" s="1877"/>
      <c r="O171" s="1884">
        <f>3*600*67*4</f>
        <v>482400</v>
      </c>
      <c r="P171" s="1885"/>
      <c r="Q171" s="1885"/>
      <c r="R171" s="1886"/>
    </row>
    <row r="172" spans="1:18" ht="18" customHeight="1">
      <c r="B172" s="702"/>
      <c r="C172" s="2112" t="s">
        <v>672</v>
      </c>
      <c r="D172" s="2113"/>
      <c r="E172" s="2113"/>
      <c r="F172" s="2113"/>
      <c r="G172" s="2113"/>
      <c r="H172" s="2113"/>
      <c r="I172" s="2113"/>
      <c r="J172" s="2113"/>
      <c r="K172" s="2113"/>
      <c r="L172" s="2113"/>
      <c r="M172" s="2113"/>
      <c r="N172" s="2114"/>
      <c r="O172" s="2115"/>
      <c r="P172" s="2116"/>
      <c r="Q172" s="2116"/>
      <c r="R172" s="2117"/>
    </row>
    <row r="173" spans="1:18" ht="18" customHeight="1">
      <c r="B173" s="200"/>
      <c r="C173" s="2118" t="s">
        <v>673</v>
      </c>
      <c r="D173" s="2119"/>
      <c r="E173" s="2119"/>
      <c r="F173" s="2119"/>
      <c r="G173" s="2119"/>
      <c r="H173" s="2119"/>
      <c r="I173" s="2119"/>
      <c r="J173" s="2119"/>
      <c r="K173" s="2119"/>
      <c r="L173" s="2119"/>
      <c r="M173" s="2119"/>
      <c r="N173" s="2120"/>
      <c r="O173" s="2121"/>
      <c r="P173" s="2122"/>
      <c r="Q173" s="2122"/>
      <c r="R173" s="2123"/>
    </row>
    <row r="174" spans="1:18" ht="18" customHeight="1">
      <c r="B174" s="725" t="s">
        <v>674</v>
      </c>
      <c r="C174" s="1875" t="s">
        <v>675</v>
      </c>
      <c r="D174" s="1876"/>
      <c r="E174" s="1876"/>
      <c r="F174" s="1876"/>
      <c r="G174" s="1876"/>
      <c r="H174" s="1876"/>
      <c r="I174" s="1876"/>
      <c r="J174" s="1876"/>
      <c r="K174" s="1876"/>
      <c r="L174" s="1876"/>
      <c r="M174" s="1876"/>
      <c r="N174" s="1877"/>
      <c r="O174" s="1884">
        <f>50*6*67*4</f>
        <v>80400</v>
      </c>
      <c r="P174" s="1885"/>
      <c r="Q174" s="1885"/>
      <c r="R174" s="1886"/>
    </row>
    <row r="175" spans="1:18" ht="18" customHeight="1">
      <c r="B175" s="2124"/>
      <c r="C175" s="2125" t="s">
        <v>676</v>
      </c>
      <c r="D175" s="2126"/>
      <c r="E175" s="2126"/>
      <c r="F175" s="2126"/>
      <c r="G175" s="2126"/>
      <c r="H175" s="2126"/>
      <c r="I175" s="2126"/>
      <c r="J175" s="2126"/>
      <c r="K175" s="2126"/>
      <c r="L175" s="2126"/>
      <c r="M175" s="2126"/>
      <c r="N175" s="2127"/>
      <c r="O175" s="1972"/>
      <c r="P175" s="1890"/>
      <c r="Q175" s="1890"/>
      <c r="R175" s="2128"/>
    </row>
    <row r="176" spans="1:18" ht="18" customHeight="1">
      <c r="B176" s="725" t="s">
        <v>677</v>
      </c>
      <c r="C176" s="1875" t="s">
        <v>25</v>
      </c>
      <c r="D176" s="1876"/>
      <c r="E176" s="1876"/>
      <c r="F176" s="1876"/>
      <c r="G176" s="1876"/>
      <c r="H176" s="1876"/>
      <c r="I176" s="1876"/>
      <c r="J176" s="1876"/>
      <c r="K176" s="1876"/>
      <c r="L176" s="1876"/>
      <c r="M176" s="1876"/>
      <c r="N176" s="1877"/>
      <c r="O176" s="1887">
        <f>SUM(Q177:Q179)</f>
        <v>0</v>
      </c>
      <c r="P176" s="1888"/>
      <c r="Q176" s="1888"/>
      <c r="R176" s="1889"/>
    </row>
    <row r="177" spans="2:18" ht="18" customHeight="1">
      <c r="B177" s="2129"/>
      <c r="C177" s="2112" t="s">
        <v>678</v>
      </c>
      <c r="D177" s="2113"/>
      <c r="E177" s="2113"/>
      <c r="F177" s="2113"/>
      <c r="G177" s="2113"/>
      <c r="H177" s="2113"/>
      <c r="I177" s="2113"/>
      <c r="J177" s="2113"/>
      <c r="K177" s="2113"/>
      <c r="L177" s="2113"/>
      <c r="M177" s="2113"/>
      <c r="N177" s="2114"/>
      <c r="O177" s="2130">
        <f>5*1200*2*4</f>
        <v>48000</v>
      </c>
      <c r="P177" s="2131"/>
      <c r="Q177" s="2131"/>
      <c r="R177" s="2132"/>
    </row>
    <row r="178" spans="2:18" ht="18" customHeight="1">
      <c r="B178" s="2105"/>
      <c r="C178" s="2096" t="s">
        <v>679</v>
      </c>
      <c r="D178" s="2097"/>
      <c r="E178" s="2097"/>
      <c r="F178" s="2097"/>
      <c r="G178" s="2097"/>
      <c r="H178" s="2097"/>
      <c r="I178" s="2097"/>
      <c r="J178" s="2097"/>
      <c r="K178" s="2097"/>
      <c r="L178" s="2097"/>
      <c r="M178" s="2097"/>
      <c r="N178" s="2098"/>
      <c r="O178" s="2099"/>
      <c r="P178" s="2100"/>
      <c r="Q178" s="2100"/>
      <c r="R178" s="2101"/>
    </row>
    <row r="179" spans="2:18" ht="18" customHeight="1">
      <c r="B179" s="2105"/>
      <c r="C179" s="2096" t="s">
        <v>680</v>
      </c>
      <c r="D179" s="2097"/>
      <c r="E179" s="2097"/>
      <c r="F179" s="2097"/>
      <c r="G179" s="2097"/>
      <c r="H179" s="2097"/>
      <c r="I179" s="2097"/>
      <c r="J179" s="2097"/>
      <c r="K179" s="2097"/>
      <c r="L179" s="2097"/>
      <c r="M179" s="2097"/>
      <c r="N179" s="2098"/>
      <c r="O179" s="2102">
        <f>62*750*2*4</f>
        <v>372000</v>
      </c>
      <c r="P179" s="2103"/>
      <c r="Q179" s="2103"/>
      <c r="R179" s="2104"/>
    </row>
    <row r="180" spans="2:18" ht="18" customHeight="1">
      <c r="B180" s="2133"/>
      <c r="C180" s="2118" t="s">
        <v>681</v>
      </c>
      <c r="D180" s="2119"/>
      <c r="E180" s="2119"/>
      <c r="F180" s="2119"/>
      <c r="G180" s="2119"/>
      <c r="H180" s="2119"/>
      <c r="I180" s="2119"/>
      <c r="J180" s="2119"/>
      <c r="K180" s="2119"/>
      <c r="L180" s="2119"/>
      <c r="M180" s="2119"/>
      <c r="N180" s="2120"/>
      <c r="O180" s="2134"/>
      <c r="P180" s="2135"/>
      <c r="Q180" s="2135"/>
      <c r="R180" s="2136"/>
    </row>
    <row r="181" spans="2:18" ht="18" customHeight="1">
      <c r="B181" s="725" t="s">
        <v>682</v>
      </c>
      <c r="C181" s="1875" t="s">
        <v>683</v>
      </c>
      <c r="D181" s="1876"/>
      <c r="E181" s="1876"/>
      <c r="F181" s="1876"/>
      <c r="G181" s="1876"/>
      <c r="H181" s="1876"/>
      <c r="I181" s="1876"/>
      <c r="J181" s="1876"/>
      <c r="K181" s="1876"/>
      <c r="L181" s="1876"/>
      <c r="M181" s="1876"/>
      <c r="N181" s="1877"/>
      <c r="O181" s="1884">
        <v>57600</v>
      </c>
      <c r="P181" s="1885"/>
      <c r="Q181" s="1885"/>
      <c r="R181" s="1886"/>
    </row>
    <row r="182" spans="2:18" ht="18" customHeight="1">
      <c r="B182" s="2140"/>
      <c r="C182" s="2125" t="s">
        <v>684</v>
      </c>
      <c r="D182" s="2126"/>
      <c r="E182" s="2126"/>
      <c r="F182" s="2126"/>
      <c r="G182" s="2126"/>
      <c r="H182" s="2126"/>
      <c r="I182" s="2126"/>
      <c r="J182" s="2126"/>
      <c r="K182" s="2126"/>
      <c r="L182" s="2126"/>
      <c r="M182" s="2126"/>
      <c r="N182" s="2127"/>
      <c r="O182" s="2141"/>
      <c r="P182" s="2142"/>
      <c r="Q182" s="2142"/>
      <c r="R182" s="2143"/>
    </row>
    <row r="183" spans="2:18" ht="18" customHeight="1">
      <c r="B183" s="725" t="s">
        <v>685</v>
      </c>
      <c r="C183" s="1875" t="s">
        <v>686</v>
      </c>
      <c r="D183" s="1876"/>
      <c r="E183" s="1876"/>
      <c r="F183" s="1876"/>
      <c r="G183" s="1876"/>
      <c r="H183" s="1876"/>
      <c r="I183" s="1876"/>
      <c r="J183" s="1876"/>
      <c r="K183" s="1876"/>
      <c r="L183" s="1876"/>
      <c r="M183" s="1876"/>
      <c r="N183" s="1877"/>
      <c r="O183" s="1881">
        <f>SUM(Q184:Q186)</f>
        <v>0</v>
      </c>
      <c r="P183" s="1882"/>
      <c r="Q183" s="1882"/>
      <c r="R183" s="1883"/>
    </row>
    <row r="184" spans="2:18" ht="18" customHeight="1">
      <c r="B184" s="2129"/>
      <c r="C184" s="2112" t="s">
        <v>687</v>
      </c>
      <c r="D184" s="2113"/>
      <c r="E184" s="2113"/>
      <c r="F184" s="2113"/>
      <c r="G184" s="2113"/>
      <c r="H184" s="2113"/>
      <c r="I184" s="2113"/>
      <c r="J184" s="2113"/>
      <c r="K184" s="2113"/>
      <c r="L184" s="2113"/>
      <c r="M184" s="2113"/>
      <c r="N184" s="2114"/>
      <c r="O184" s="2144">
        <f>2*30000*4</f>
        <v>240000</v>
      </c>
      <c r="P184" s="2145"/>
      <c r="Q184" s="2145"/>
      <c r="R184" s="2146"/>
    </row>
    <row r="185" spans="2:18" ht="18" customHeight="1">
      <c r="B185" s="2105"/>
      <c r="C185" s="2096" t="s">
        <v>688</v>
      </c>
      <c r="D185" s="2097"/>
      <c r="E185" s="2097"/>
      <c r="F185" s="2097"/>
      <c r="G185" s="2097"/>
      <c r="H185" s="2097"/>
      <c r="I185" s="2097"/>
      <c r="J185" s="2097"/>
      <c r="K185" s="2097"/>
      <c r="L185" s="2097"/>
      <c r="M185" s="2097"/>
      <c r="N185" s="2098"/>
      <c r="O185" s="2106"/>
      <c r="P185" s="2107"/>
      <c r="Q185" s="2107"/>
      <c r="R185" s="2108"/>
    </row>
    <row r="186" spans="2:18" ht="18" customHeight="1">
      <c r="B186" s="2105"/>
      <c r="C186" s="2096" t="s">
        <v>689</v>
      </c>
      <c r="D186" s="2097"/>
      <c r="E186" s="2097"/>
      <c r="F186" s="2097"/>
      <c r="G186" s="2097"/>
      <c r="H186" s="2097"/>
      <c r="I186" s="2097"/>
      <c r="J186" s="2097"/>
      <c r="K186" s="2097"/>
      <c r="L186" s="2097"/>
      <c r="M186" s="2097"/>
      <c r="N186" s="2098"/>
      <c r="O186" s="2109">
        <f>65*400*4</f>
        <v>104000</v>
      </c>
      <c r="P186" s="2110"/>
      <c r="Q186" s="2110"/>
      <c r="R186" s="2111"/>
    </row>
    <row r="187" spans="2:18" ht="18" customHeight="1">
      <c r="B187" s="2105"/>
      <c r="C187" s="2096" t="s">
        <v>690</v>
      </c>
      <c r="D187" s="2097"/>
      <c r="E187" s="2097"/>
      <c r="F187" s="2097"/>
      <c r="G187" s="2097"/>
      <c r="H187" s="2097"/>
      <c r="I187" s="2097"/>
      <c r="J187" s="2097"/>
      <c r="K187" s="2097"/>
      <c r="L187" s="2097"/>
      <c r="M187" s="2097"/>
      <c r="N187" s="2098"/>
      <c r="O187" s="2106"/>
      <c r="P187" s="2107"/>
      <c r="Q187" s="2107"/>
      <c r="R187" s="2108"/>
    </row>
    <row r="188" spans="2:18" ht="18" customHeight="1">
      <c r="B188" s="2133"/>
      <c r="C188" s="2118"/>
      <c r="D188" s="2119"/>
      <c r="E188" s="2119"/>
      <c r="F188" s="2119"/>
      <c r="G188" s="2119"/>
      <c r="H188" s="2119"/>
      <c r="I188" s="2119"/>
      <c r="J188" s="2119"/>
      <c r="K188" s="2119"/>
      <c r="L188" s="2119"/>
      <c r="M188" s="2119"/>
      <c r="N188" s="2120"/>
      <c r="O188" s="2147"/>
      <c r="P188" s="2148"/>
      <c r="Q188" s="2148"/>
      <c r="R188" s="2149"/>
    </row>
    <row r="189" spans="2:18" ht="18" customHeight="1">
      <c r="B189" s="725" t="s">
        <v>691</v>
      </c>
      <c r="C189" s="1875" t="s">
        <v>692</v>
      </c>
      <c r="D189" s="1876"/>
      <c r="E189" s="1876"/>
      <c r="F189" s="1876"/>
      <c r="G189" s="1876"/>
      <c r="H189" s="1876"/>
      <c r="I189" s="1876"/>
      <c r="J189" s="1876"/>
      <c r="K189" s="1876"/>
      <c r="L189" s="1876"/>
      <c r="M189" s="1876"/>
      <c r="N189" s="1877"/>
      <c r="O189" s="1878">
        <f>8500*4</f>
        <v>34000</v>
      </c>
      <c r="P189" s="1879"/>
      <c r="Q189" s="1879"/>
      <c r="R189" s="1880"/>
    </row>
    <row r="190" spans="2:18" ht="18" customHeight="1">
      <c r="B190" s="2129"/>
      <c r="C190" s="2112" t="s">
        <v>693</v>
      </c>
      <c r="D190" s="2113"/>
      <c r="E190" s="2113"/>
      <c r="F190" s="2113"/>
      <c r="G190" s="2113"/>
      <c r="H190" s="2113"/>
      <c r="I190" s="2113"/>
      <c r="J190" s="2113"/>
      <c r="K190" s="2113"/>
      <c r="L190" s="2113"/>
      <c r="M190" s="2113"/>
      <c r="N190" s="2114"/>
      <c r="O190" s="2137"/>
      <c r="P190" s="2138"/>
      <c r="Q190" s="2138"/>
      <c r="R190" s="2139"/>
    </row>
    <row r="191" spans="2:18" ht="18" customHeight="1">
      <c r="B191" s="2133"/>
      <c r="C191" s="2118"/>
      <c r="D191" s="2119"/>
      <c r="E191" s="2119"/>
      <c r="F191" s="2119"/>
      <c r="G191" s="2119"/>
      <c r="H191" s="2119"/>
      <c r="I191" s="2119"/>
      <c r="J191" s="2119"/>
      <c r="K191" s="2119"/>
      <c r="L191" s="2119"/>
      <c r="M191" s="2119"/>
      <c r="N191" s="2120"/>
      <c r="O191" s="2147"/>
      <c r="P191" s="2148"/>
      <c r="Q191" s="2148"/>
      <c r="R191" s="2149"/>
    </row>
    <row r="192" spans="2:18" ht="18" customHeight="1">
      <c r="B192" s="725" t="s">
        <v>694</v>
      </c>
      <c r="C192" s="1875" t="s">
        <v>695</v>
      </c>
      <c r="D192" s="1876"/>
      <c r="E192" s="1876"/>
      <c r="F192" s="1876"/>
      <c r="G192" s="1876"/>
      <c r="H192" s="1876"/>
      <c r="I192" s="1876"/>
      <c r="J192" s="1876"/>
      <c r="K192" s="1876"/>
      <c r="L192" s="1876"/>
      <c r="M192" s="1876"/>
      <c r="N192" s="1877"/>
      <c r="O192" s="1878">
        <f>60*50*4</f>
        <v>12000</v>
      </c>
      <c r="P192" s="1879"/>
      <c r="Q192" s="1879"/>
      <c r="R192" s="1880"/>
    </row>
    <row r="193" spans="1:18" ht="18" customHeight="1">
      <c r="B193" s="702"/>
      <c r="C193" s="2112" t="s">
        <v>696</v>
      </c>
      <c r="D193" s="2113"/>
      <c r="E193" s="2113"/>
      <c r="F193" s="2113"/>
      <c r="G193" s="2113"/>
      <c r="H193" s="2113"/>
      <c r="I193" s="2113"/>
      <c r="J193" s="2113"/>
      <c r="K193" s="2113"/>
      <c r="L193" s="2113"/>
      <c r="M193" s="2113"/>
      <c r="N193" s="2114"/>
      <c r="O193" s="2137"/>
      <c r="P193" s="2138"/>
      <c r="Q193" s="2138"/>
      <c r="R193" s="2139"/>
    </row>
    <row r="194" spans="1:18" ht="18" customHeight="1">
      <c r="B194" s="2133"/>
      <c r="C194" s="2118"/>
      <c r="D194" s="2119"/>
      <c r="E194" s="2119"/>
      <c r="F194" s="2119"/>
      <c r="G194" s="2119"/>
      <c r="H194" s="2119"/>
      <c r="I194" s="2119"/>
      <c r="J194" s="2119"/>
      <c r="K194" s="2119"/>
      <c r="L194" s="2119"/>
      <c r="M194" s="2119"/>
      <c r="N194" s="2120"/>
      <c r="O194" s="2147"/>
      <c r="P194" s="2148"/>
      <c r="Q194" s="2148"/>
      <c r="R194" s="2149"/>
    </row>
    <row r="195" spans="1:18" ht="18" customHeight="1">
      <c r="B195" s="725" t="s">
        <v>697</v>
      </c>
      <c r="C195" s="1875" t="s">
        <v>698</v>
      </c>
      <c r="D195" s="1876"/>
      <c r="E195" s="1876"/>
      <c r="F195" s="1876"/>
      <c r="G195" s="1876"/>
      <c r="H195" s="1876"/>
      <c r="I195" s="1876"/>
      <c r="J195" s="1876"/>
      <c r="K195" s="1876"/>
      <c r="L195" s="1876"/>
      <c r="M195" s="1876"/>
      <c r="N195" s="1877"/>
      <c r="O195" s="1878">
        <f>3000*4</f>
        <v>12000</v>
      </c>
      <c r="P195" s="1879"/>
      <c r="Q195" s="1879"/>
      <c r="R195" s="1880"/>
    </row>
    <row r="196" spans="1:18" ht="18" customHeight="1">
      <c r="B196" s="702"/>
      <c r="C196" s="2112" t="s">
        <v>699</v>
      </c>
      <c r="D196" s="2113"/>
      <c r="E196" s="2113"/>
      <c r="F196" s="2113"/>
      <c r="G196" s="2113"/>
      <c r="H196" s="2113"/>
      <c r="I196" s="2113"/>
      <c r="J196" s="2113"/>
      <c r="K196" s="2113"/>
      <c r="L196" s="2113"/>
      <c r="M196" s="2113"/>
      <c r="N196" s="2114"/>
      <c r="O196" s="2137"/>
      <c r="P196" s="2138"/>
      <c r="Q196" s="2138"/>
      <c r="R196" s="2139"/>
    </row>
    <row r="197" spans="1:18" ht="18" customHeight="1">
      <c r="B197" s="2133"/>
      <c r="C197" s="2118"/>
      <c r="D197" s="2119"/>
      <c r="E197" s="2119"/>
      <c r="F197" s="2119"/>
      <c r="G197" s="2119"/>
      <c r="H197" s="2119"/>
      <c r="I197" s="2119"/>
      <c r="J197" s="2119"/>
      <c r="K197" s="2119"/>
      <c r="L197" s="2119"/>
      <c r="M197" s="2119"/>
      <c r="N197" s="2120"/>
      <c r="O197" s="2121"/>
      <c r="P197" s="2122"/>
      <c r="Q197" s="2122"/>
      <c r="R197" s="2123"/>
    </row>
    <row r="198" spans="1:18" ht="18" customHeight="1" thickBot="1">
      <c r="B198" s="2155"/>
      <c r="C198" s="2155"/>
      <c r="D198" s="2156"/>
      <c r="E198" s="2156"/>
      <c r="F198" s="2156"/>
      <c r="G198" s="2156"/>
      <c r="H198" s="2156"/>
      <c r="I198" s="2156"/>
      <c r="J198" s="2156"/>
      <c r="K198" s="2156"/>
      <c r="L198" s="2156"/>
      <c r="M198" s="2156" t="s">
        <v>44</v>
      </c>
      <c r="N198" s="2157"/>
      <c r="O198" s="2152">
        <f>SUM(O171:R197)</f>
        <v>1442400</v>
      </c>
      <c r="P198" s="2153"/>
      <c r="Q198" s="2153"/>
      <c r="R198" s="2154"/>
    </row>
    <row r="199" spans="1:18" ht="18" customHeight="1" thickTop="1">
      <c r="B199" s="2150"/>
      <c r="C199" s="2150"/>
      <c r="D199" s="2150"/>
      <c r="E199" s="2150"/>
      <c r="F199" s="2150"/>
      <c r="G199" s="2150"/>
      <c r="H199" s="2150"/>
      <c r="I199" s="2150"/>
      <c r="J199" s="2150"/>
      <c r="K199" s="2150"/>
      <c r="L199" s="2150"/>
      <c r="M199" s="2150"/>
      <c r="N199" s="2150"/>
      <c r="O199" s="2151"/>
      <c r="P199" s="2151"/>
      <c r="Q199" s="2151"/>
      <c r="R199" s="2151"/>
    </row>
    <row r="200" spans="1:18" ht="18" customHeight="1">
      <c r="A200" s="1874" t="s">
        <v>700</v>
      </c>
      <c r="B200" s="1874"/>
      <c r="C200" s="1869" t="s">
        <v>701</v>
      </c>
      <c r="D200" s="1869"/>
      <c r="E200" s="1869"/>
      <c r="F200" s="1869"/>
      <c r="G200" s="1869"/>
      <c r="H200" s="1869"/>
      <c r="I200" s="1869"/>
      <c r="J200" s="1869"/>
      <c r="K200" s="1869"/>
      <c r="L200" s="1869"/>
      <c r="M200" s="1869"/>
      <c r="N200" s="1869"/>
      <c r="O200" s="1869"/>
      <c r="P200" s="1869"/>
      <c r="Q200" s="1869"/>
      <c r="R200" s="1869"/>
    </row>
    <row r="201" spans="1:18" ht="18" customHeight="1">
      <c r="A201" s="1874" t="s">
        <v>30</v>
      </c>
      <c r="B201" s="1874"/>
      <c r="C201" s="1869" t="s">
        <v>958</v>
      </c>
      <c r="D201" s="1869"/>
      <c r="E201" s="1869"/>
      <c r="F201" s="1869"/>
      <c r="G201" s="1869"/>
      <c r="H201" s="1869"/>
      <c r="I201" s="1869"/>
      <c r="J201" s="1869"/>
      <c r="K201" s="1869"/>
      <c r="L201" s="1869"/>
      <c r="M201" s="1869"/>
      <c r="N201" s="1869"/>
      <c r="O201" s="1869"/>
      <c r="P201" s="1869"/>
      <c r="Q201" s="1869"/>
      <c r="R201" s="1869"/>
    </row>
    <row r="202" spans="1:18" ht="18" customHeight="1">
      <c r="A202" s="1868"/>
      <c r="B202" s="1868"/>
      <c r="C202" s="1869" t="s">
        <v>702</v>
      </c>
      <c r="D202" s="1869"/>
      <c r="E202" s="1869"/>
      <c r="F202" s="1869"/>
      <c r="G202" s="1869"/>
      <c r="H202" s="1869"/>
      <c r="I202" s="1869"/>
      <c r="J202" s="1869"/>
      <c r="K202" s="1869"/>
      <c r="L202" s="1869"/>
      <c r="M202" s="1869"/>
      <c r="N202" s="1869"/>
      <c r="O202" s="1869"/>
      <c r="P202" s="1869"/>
      <c r="Q202" s="1869"/>
      <c r="R202" s="1869"/>
    </row>
    <row r="203" spans="1:18">
      <c r="A203" s="1870"/>
      <c r="B203" s="1870"/>
      <c r="C203" s="1870"/>
      <c r="D203" s="1870"/>
      <c r="E203" s="1870"/>
      <c r="F203" s="1870"/>
      <c r="G203" s="1870"/>
      <c r="H203" s="1870"/>
      <c r="I203" s="1870"/>
      <c r="J203" s="1870"/>
      <c r="K203" s="1870"/>
      <c r="L203" s="1870"/>
      <c r="M203" s="1870"/>
      <c r="N203" s="1870"/>
      <c r="O203" s="1870"/>
      <c r="P203" s="1870"/>
      <c r="Q203" s="1870"/>
      <c r="R203" s="1870"/>
    </row>
  </sheetData>
  <mergeCells count="425">
    <mergeCell ref="A5:R5"/>
    <mergeCell ref="A6:R6"/>
    <mergeCell ref="A7:R7"/>
    <mergeCell ref="A8:R8"/>
    <mergeCell ref="A9:R9"/>
    <mergeCell ref="A11:R11"/>
    <mergeCell ref="A1:R1"/>
    <mergeCell ref="A2:J2"/>
    <mergeCell ref="K2:R2"/>
    <mergeCell ref="A3:R3"/>
    <mergeCell ref="A4:J4"/>
    <mergeCell ref="K4:R4"/>
    <mergeCell ref="A25:R25"/>
    <mergeCell ref="A26:R26"/>
    <mergeCell ref="A27:R27"/>
    <mergeCell ref="A28:R28"/>
    <mergeCell ref="A29:R29"/>
    <mergeCell ref="A30:R30"/>
    <mergeCell ref="A13:R13"/>
    <mergeCell ref="A16:R16"/>
    <mergeCell ref="A20:R20"/>
    <mergeCell ref="A22:R22"/>
    <mergeCell ref="A23:R23"/>
    <mergeCell ref="A24:R24"/>
    <mergeCell ref="A37:R37"/>
    <mergeCell ref="A38:R38"/>
    <mergeCell ref="A39:R39"/>
    <mergeCell ref="A42:R42"/>
    <mergeCell ref="A43:R43"/>
    <mergeCell ref="A44:R44"/>
    <mergeCell ref="A31:R31"/>
    <mergeCell ref="A32:R32"/>
    <mergeCell ref="A33:R33"/>
    <mergeCell ref="A34:R34"/>
    <mergeCell ref="A35:R35"/>
    <mergeCell ref="A36:R36"/>
    <mergeCell ref="Q48:R48"/>
    <mergeCell ref="G49:H49"/>
    <mergeCell ref="I49:J49"/>
    <mergeCell ref="K49:L49"/>
    <mergeCell ref="M49:N49"/>
    <mergeCell ref="O49:P49"/>
    <mergeCell ref="Q49:R49"/>
    <mergeCell ref="A45:R45"/>
    <mergeCell ref="A46:R46"/>
    <mergeCell ref="A47:R47"/>
    <mergeCell ref="B48:D51"/>
    <mergeCell ref="E48:F51"/>
    <mergeCell ref="G48:H48"/>
    <mergeCell ref="I48:J48"/>
    <mergeCell ref="K48:L48"/>
    <mergeCell ref="M48:N48"/>
    <mergeCell ref="O48:P48"/>
    <mergeCell ref="G51:H51"/>
    <mergeCell ref="I51:J51"/>
    <mergeCell ref="K51:L51"/>
    <mergeCell ref="M51:N51"/>
    <mergeCell ref="O51:P51"/>
    <mergeCell ref="Q51:R51"/>
    <mergeCell ref="G50:H50"/>
    <mergeCell ref="I50:J50"/>
    <mergeCell ref="K50:L50"/>
    <mergeCell ref="M50:N50"/>
    <mergeCell ref="O50:P50"/>
    <mergeCell ref="Q50:R50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Q54:R54"/>
    <mergeCell ref="E55:F55"/>
    <mergeCell ref="G55:H55"/>
    <mergeCell ref="I55:J55"/>
    <mergeCell ref="K55:L55"/>
    <mergeCell ref="M55:N55"/>
    <mergeCell ref="O55:P55"/>
    <mergeCell ref="Q55:R55"/>
    <mergeCell ref="E54:F54"/>
    <mergeCell ref="G54:H54"/>
    <mergeCell ref="I54:J54"/>
    <mergeCell ref="K54:L54"/>
    <mergeCell ref="M54:N54"/>
    <mergeCell ref="O54:P54"/>
    <mergeCell ref="Q56:R56"/>
    <mergeCell ref="E57:F57"/>
    <mergeCell ref="G57:H57"/>
    <mergeCell ref="I57:J57"/>
    <mergeCell ref="K57:L57"/>
    <mergeCell ref="M57:N57"/>
    <mergeCell ref="O57:P57"/>
    <mergeCell ref="Q57:R57"/>
    <mergeCell ref="E56:F56"/>
    <mergeCell ref="G56:H56"/>
    <mergeCell ref="I56:J56"/>
    <mergeCell ref="K56:L56"/>
    <mergeCell ref="M56:N56"/>
    <mergeCell ref="O56:P56"/>
    <mergeCell ref="A64:R64"/>
    <mergeCell ref="A65:G65"/>
    <mergeCell ref="H65:J65"/>
    <mergeCell ref="L65:R65"/>
    <mergeCell ref="A66:G66"/>
    <mergeCell ref="L66:N66"/>
    <mergeCell ref="O66:P66"/>
    <mergeCell ref="Q58:R58"/>
    <mergeCell ref="A59:R59"/>
    <mergeCell ref="A60:R60"/>
    <mergeCell ref="A61:R61"/>
    <mergeCell ref="A62:R62"/>
    <mergeCell ref="A63:R63"/>
    <mergeCell ref="E58:F58"/>
    <mergeCell ref="G58:H58"/>
    <mergeCell ref="I58:J58"/>
    <mergeCell ref="K58:L58"/>
    <mergeCell ref="M58:N58"/>
    <mergeCell ref="O58:P58"/>
    <mergeCell ref="A70:R70"/>
    <mergeCell ref="A71:R71"/>
    <mergeCell ref="A72:R72"/>
    <mergeCell ref="A73:R73"/>
    <mergeCell ref="A74:R74"/>
    <mergeCell ref="A75:R75"/>
    <mergeCell ref="A67:G67"/>
    <mergeCell ref="H67:J67"/>
    <mergeCell ref="L67:N67"/>
    <mergeCell ref="O67:R67"/>
    <mergeCell ref="A68:R68"/>
    <mergeCell ref="A69:R69"/>
    <mergeCell ref="A85:B85"/>
    <mergeCell ref="C85:D85"/>
    <mergeCell ref="E85:G85"/>
    <mergeCell ref="H85:K85"/>
    <mergeCell ref="L85:O85"/>
    <mergeCell ref="P85:R85"/>
    <mergeCell ref="A76:R76"/>
    <mergeCell ref="A78:R78"/>
    <mergeCell ref="A80:R80"/>
    <mergeCell ref="A83:L83"/>
    <mergeCell ref="M83:R83"/>
    <mergeCell ref="A84:B84"/>
    <mergeCell ref="H84:K84"/>
    <mergeCell ref="L84:O84"/>
    <mergeCell ref="P84:R84"/>
    <mergeCell ref="A87:B87"/>
    <mergeCell ref="C87:D87"/>
    <mergeCell ref="E87:G87"/>
    <mergeCell ref="H87:K87"/>
    <mergeCell ref="L87:O87"/>
    <mergeCell ref="P87:R87"/>
    <mergeCell ref="A86:B86"/>
    <mergeCell ref="C86:D86"/>
    <mergeCell ref="E86:G86"/>
    <mergeCell ref="H86:K86"/>
    <mergeCell ref="L86:O86"/>
    <mergeCell ref="P86:R86"/>
    <mergeCell ref="A89:B89"/>
    <mergeCell ref="E89:G89"/>
    <mergeCell ref="H89:K89"/>
    <mergeCell ref="L89:O89"/>
    <mergeCell ref="P89:R89"/>
    <mergeCell ref="A90:R90"/>
    <mergeCell ref="A88:B88"/>
    <mergeCell ref="C88:D88"/>
    <mergeCell ref="E88:G88"/>
    <mergeCell ref="H88:K88"/>
    <mergeCell ref="L88:O88"/>
    <mergeCell ref="P88:R88"/>
    <mergeCell ref="A91:R91"/>
    <mergeCell ref="A92:L92"/>
    <mergeCell ref="M92:R92"/>
    <mergeCell ref="B93:E94"/>
    <mergeCell ref="F93:G93"/>
    <mergeCell ref="H93:I93"/>
    <mergeCell ref="J93:K93"/>
    <mergeCell ref="L93:Q93"/>
    <mergeCell ref="F94:G94"/>
    <mergeCell ref="H94:I94"/>
    <mergeCell ref="P95:Q95"/>
    <mergeCell ref="B96:E96"/>
    <mergeCell ref="F96:G96"/>
    <mergeCell ref="H96:I96"/>
    <mergeCell ref="J96:K96"/>
    <mergeCell ref="L96:M96"/>
    <mergeCell ref="N96:O96"/>
    <mergeCell ref="P96:Q96"/>
    <mergeCell ref="J94:K94"/>
    <mergeCell ref="L94:M94"/>
    <mergeCell ref="N94:O94"/>
    <mergeCell ref="P94:Q94"/>
    <mergeCell ref="B95:E95"/>
    <mergeCell ref="F95:G95"/>
    <mergeCell ref="H95:I95"/>
    <mergeCell ref="J95:K95"/>
    <mergeCell ref="L95:M95"/>
    <mergeCell ref="N95:O95"/>
    <mergeCell ref="P97:Q97"/>
    <mergeCell ref="B98:E98"/>
    <mergeCell ref="F98:G98"/>
    <mergeCell ref="H98:I98"/>
    <mergeCell ref="J98:K98"/>
    <mergeCell ref="L98:M98"/>
    <mergeCell ref="N98:O98"/>
    <mergeCell ref="P98:Q98"/>
    <mergeCell ref="B97:E97"/>
    <mergeCell ref="F97:G97"/>
    <mergeCell ref="H97:I97"/>
    <mergeCell ref="J97:K97"/>
    <mergeCell ref="L97:M97"/>
    <mergeCell ref="N97:O97"/>
    <mergeCell ref="P99:Q99"/>
    <mergeCell ref="B100:E100"/>
    <mergeCell ref="F100:G100"/>
    <mergeCell ref="H100:I100"/>
    <mergeCell ref="J100:K100"/>
    <mergeCell ref="L100:M100"/>
    <mergeCell ref="N100:O100"/>
    <mergeCell ref="P100:Q100"/>
    <mergeCell ref="B99:E99"/>
    <mergeCell ref="F99:G99"/>
    <mergeCell ref="H99:I99"/>
    <mergeCell ref="J99:K99"/>
    <mergeCell ref="L99:M99"/>
    <mergeCell ref="N99:O99"/>
    <mergeCell ref="P101:Q101"/>
    <mergeCell ref="B102:E102"/>
    <mergeCell ref="F102:G102"/>
    <mergeCell ref="H102:I102"/>
    <mergeCell ref="J102:K102"/>
    <mergeCell ref="L102:M102"/>
    <mergeCell ref="N102:O102"/>
    <mergeCell ref="P102:Q102"/>
    <mergeCell ref="B101:E101"/>
    <mergeCell ref="F101:G101"/>
    <mergeCell ref="H101:I101"/>
    <mergeCell ref="J101:K101"/>
    <mergeCell ref="L101:M101"/>
    <mergeCell ref="N101:O101"/>
    <mergeCell ref="P103:Q103"/>
    <mergeCell ref="B104:E104"/>
    <mergeCell ref="F104:G104"/>
    <mergeCell ref="H104:I104"/>
    <mergeCell ref="J104:K104"/>
    <mergeCell ref="L104:M104"/>
    <mergeCell ref="N104:O104"/>
    <mergeCell ref="P104:Q104"/>
    <mergeCell ref="B103:E103"/>
    <mergeCell ref="F103:G103"/>
    <mergeCell ref="H103:I103"/>
    <mergeCell ref="J103:K103"/>
    <mergeCell ref="L103:M103"/>
    <mergeCell ref="N103:O103"/>
    <mergeCell ref="P105:Q105"/>
    <mergeCell ref="B106:E106"/>
    <mergeCell ref="F106:G106"/>
    <mergeCell ref="H106:I106"/>
    <mergeCell ref="J106:K106"/>
    <mergeCell ref="L106:M106"/>
    <mergeCell ref="N106:O106"/>
    <mergeCell ref="P106:Q106"/>
    <mergeCell ref="B105:E105"/>
    <mergeCell ref="F105:G105"/>
    <mergeCell ref="H105:I105"/>
    <mergeCell ref="J105:K105"/>
    <mergeCell ref="L105:M105"/>
    <mergeCell ref="N105:O105"/>
    <mergeCell ref="P107:Q107"/>
    <mergeCell ref="B108:E108"/>
    <mergeCell ref="F108:G108"/>
    <mergeCell ref="H108:I108"/>
    <mergeCell ref="J108:K108"/>
    <mergeCell ref="L108:M108"/>
    <mergeCell ref="N108:O108"/>
    <mergeCell ref="P108:Q108"/>
    <mergeCell ref="B107:E107"/>
    <mergeCell ref="F107:G107"/>
    <mergeCell ref="H107:I107"/>
    <mergeCell ref="J107:K107"/>
    <mergeCell ref="L107:M107"/>
    <mergeCell ref="N107:O107"/>
    <mergeCell ref="A113:R113"/>
    <mergeCell ref="A115:R115"/>
    <mergeCell ref="A117:R117"/>
    <mergeCell ref="A119:R119"/>
    <mergeCell ref="A121:R121"/>
    <mergeCell ref="A122:B122"/>
    <mergeCell ref="C122:R122"/>
    <mergeCell ref="P109:Q109"/>
    <mergeCell ref="A110:D110"/>
    <mergeCell ref="H110:R110"/>
    <mergeCell ref="A111:D111"/>
    <mergeCell ref="H111:R111"/>
    <mergeCell ref="A112:R112"/>
    <mergeCell ref="B109:E109"/>
    <mergeCell ref="F109:G109"/>
    <mergeCell ref="H109:I109"/>
    <mergeCell ref="J109:K109"/>
    <mergeCell ref="L109:M109"/>
    <mergeCell ref="N109:O109"/>
    <mergeCell ref="A129:B129"/>
    <mergeCell ref="C129:R129"/>
    <mergeCell ref="A130:R130"/>
    <mergeCell ref="A131:R131"/>
    <mergeCell ref="A132:B132"/>
    <mergeCell ref="C132:R132"/>
    <mergeCell ref="A123:R123"/>
    <mergeCell ref="A124:R124"/>
    <mergeCell ref="A126:B126"/>
    <mergeCell ref="C126:R126"/>
    <mergeCell ref="A127:R127"/>
    <mergeCell ref="A128:R128"/>
    <mergeCell ref="A138:B138"/>
    <mergeCell ref="C138:R138"/>
    <mergeCell ref="A139:R139"/>
    <mergeCell ref="A140:R140"/>
    <mergeCell ref="A141:R141"/>
    <mergeCell ref="A142:R142"/>
    <mergeCell ref="A133:R133"/>
    <mergeCell ref="A134:R134"/>
    <mergeCell ref="A135:B135"/>
    <mergeCell ref="C135:R135"/>
    <mergeCell ref="A136:R136"/>
    <mergeCell ref="A137:R137"/>
    <mergeCell ref="A149:C149"/>
    <mergeCell ref="D149:R149"/>
    <mergeCell ref="A150:C150"/>
    <mergeCell ref="D150:R150"/>
    <mergeCell ref="A151:R151"/>
    <mergeCell ref="A152:R152"/>
    <mergeCell ref="A143:C143"/>
    <mergeCell ref="D143:R143"/>
    <mergeCell ref="A144:C144"/>
    <mergeCell ref="D144:R144"/>
    <mergeCell ref="A147:R147"/>
    <mergeCell ref="A148:C148"/>
    <mergeCell ref="D148:R148"/>
    <mergeCell ref="A159:R159"/>
    <mergeCell ref="A160:R160"/>
    <mergeCell ref="A162:R162"/>
    <mergeCell ref="A163:R163"/>
    <mergeCell ref="A164:R164"/>
    <mergeCell ref="A153:R153"/>
    <mergeCell ref="A154:R154"/>
    <mergeCell ref="A155:R155"/>
    <mergeCell ref="A156:R156"/>
    <mergeCell ref="A157:R157"/>
    <mergeCell ref="A158:R158"/>
    <mergeCell ref="C171:N171"/>
    <mergeCell ref="O171:R171"/>
    <mergeCell ref="C172:N172"/>
    <mergeCell ref="O172:R172"/>
    <mergeCell ref="C173:N173"/>
    <mergeCell ref="O173:R173"/>
    <mergeCell ref="A165:R165"/>
    <mergeCell ref="A166:R166"/>
    <mergeCell ref="A167:R167"/>
    <mergeCell ref="A168:R168"/>
    <mergeCell ref="A169:R169"/>
    <mergeCell ref="C170:N170"/>
    <mergeCell ref="O170:R170"/>
    <mergeCell ref="C177:N177"/>
    <mergeCell ref="O177:R177"/>
    <mergeCell ref="C178:N178"/>
    <mergeCell ref="O178:R178"/>
    <mergeCell ref="C179:N179"/>
    <mergeCell ref="O179:R179"/>
    <mergeCell ref="C174:N174"/>
    <mergeCell ref="O174:R174"/>
    <mergeCell ref="C175:N175"/>
    <mergeCell ref="O175:R175"/>
    <mergeCell ref="C176:N176"/>
    <mergeCell ref="O176:R176"/>
    <mergeCell ref="C183:N183"/>
    <mergeCell ref="O183:R183"/>
    <mergeCell ref="C184:N184"/>
    <mergeCell ref="O184:R184"/>
    <mergeCell ref="C185:N185"/>
    <mergeCell ref="O185:R185"/>
    <mergeCell ref="C180:N180"/>
    <mergeCell ref="O180:R180"/>
    <mergeCell ref="C181:N181"/>
    <mergeCell ref="O181:R181"/>
    <mergeCell ref="C182:N182"/>
    <mergeCell ref="O182:R182"/>
    <mergeCell ref="C189:N189"/>
    <mergeCell ref="O189:R189"/>
    <mergeCell ref="C190:N190"/>
    <mergeCell ref="O190:R190"/>
    <mergeCell ref="C191:N191"/>
    <mergeCell ref="O191:R191"/>
    <mergeCell ref="C186:N186"/>
    <mergeCell ref="O186:R186"/>
    <mergeCell ref="C187:N187"/>
    <mergeCell ref="O187:R187"/>
    <mergeCell ref="C188:N188"/>
    <mergeCell ref="O188:R188"/>
    <mergeCell ref="C195:N195"/>
    <mergeCell ref="O195:R195"/>
    <mergeCell ref="C196:N196"/>
    <mergeCell ref="O196:R196"/>
    <mergeCell ref="C197:N197"/>
    <mergeCell ref="O197:R197"/>
    <mergeCell ref="C192:N192"/>
    <mergeCell ref="O192:R192"/>
    <mergeCell ref="C193:N193"/>
    <mergeCell ref="O193:R193"/>
    <mergeCell ref="C194:N194"/>
    <mergeCell ref="O194:R194"/>
    <mergeCell ref="A202:B202"/>
    <mergeCell ref="C202:R202"/>
    <mergeCell ref="A203:R203"/>
    <mergeCell ref="O198:R198"/>
    <mergeCell ref="A200:B200"/>
    <mergeCell ref="C200:R200"/>
    <mergeCell ref="A201:B201"/>
    <mergeCell ref="C201:R201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G52"/>
  <sheetViews>
    <sheetView topLeftCell="A16" workbookViewId="0">
      <selection activeCell="E49" sqref="E49"/>
    </sheetView>
  </sheetViews>
  <sheetFormatPr defaultRowHeight="18.75"/>
  <cols>
    <col min="1" max="1" width="3.28515625" style="5" customWidth="1"/>
    <col min="2" max="2" width="6.85546875" style="3" customWidth="1"/>
    <col min="3" max="3" width="58.42578125" style="5" customWidth="1"/>
    <col min="4" max="4" width="14" style="1580" bestFit="1" customWidth="1"/>
    <col min="5" max="5" width="18" style="5" customWidth="1"/>
    <col min="6" max="6" width="36.85546875" style="5" customWidth="1"/>
    <col min="7" max="7" width="9.140625" style="5"/>
    <col min="8" max="16384" width="9.140625" style="62"/>
  </cols>
  <sheetData>
    <row r="1" spans="1:7" s="11" customFormat="1" ht="27" customHeight="1">
      <c r="A1" s="1625"/>
      <c r="B1" s="1625"/>
      <c r="C1" s="1625"/>
      <c r="D1" s="1570"/>
      <c r="E1" s="2"/>
      <c r="F1" s="118"/>
      <c r="G1" s="2"/>
    </row>
    <row r="2" spans="1:7" s="11" customFormat="1" ht="27" customHeight="1">
      <c r="A2" s="1618" t="s">
        <v>709</v>
      </c>
      <c r="B2" s="1618"/>
      <c r="C2" s="1618"/>
      <c r="D2" s="1618"/>
      <c r="E2" s="1618"/>
      <c r="F2" s="1618"/>
      <c r="G2" s="2"/>
    </row>
    <row r="3" spans="1:7" s="11" customFormat="1" ht="32.25" customHeight="1">
      <c r="A3" s="1" t="s">
        <v>310</v>
      </c>
      <c r="B3" s="471"/>
      <c r="C3" s="1"/>
      <c r="D3" s="1571"/>
      <c r="E3" s="2"/>
      <c r="F3" s="2"/>
      <c r="G3" s="2"/>
    </row>
    <row r="4" spans="1:7" s="11" customFormat="1" ht="32.25" customHeight="1">
      <c r="A4" s="1" t="s">
        <v>373</v>
      </c>
      <c r="B4" s="471"/>
      <c r="C4" s="1"/>
      <c r="D4" s="1571"/>
      <c r="E4" s="2"/>
      <c r="F4" s="2"/>
      <c r="G4" s="2"/>
    </row>
    <row r="5" spans="1:7" s="11" customFormat="1" ht="32.25" customHeight="1">
      <c r="A5" s="1"/>
      <c r="B5" s="471"/>
      <c r="C5" s="1" t="s">
        <v>372</v>
      </c>
      <c r="D5" s="1571"/>
      <c r="E5" s="2"/>
      <c r="F5" s="2"/>
      <c r="G5" s="2"/>
    </row>
    <row r="6" spans="1:7" s="11" customFormat="1" ht="21.75" customHeight="1">
      <c r="A6" s="476"/>
      <c r="B6" s="1619" t="s">
        <v>47</v>
      </c>
      <c r="C6" s="1619"/>
      <c r="D6" s="1572"/>
      <c r="E6" s="469" t="s">
        <v>84</v>
      </c>
      <c r="F6" s="1622" t="s">
        <v>806</v>
      </c>
      <c r="G6" s="2"/>
    </row>
    <row r="7" spans="1:7" s="11" customFormat="1" ht="21.75" customHeight="1">
      <c r="A7" s="477"/>
      <c r="B7" s="1620"/>
      <c r="C7" s="1620"/>
      <c r="D7" s="1573" t="s">
        <v>231</v>
      </c>
      <c r="E7" s="478">
        <v>2560</v>
      </c>
      <c r="F7" s="1623"/>
      <c r="G7" s="2"/>
    </row>
    <row r="8" spans="1:7" s="11" customFormat="1" ht="21.75" customHeight="1">
      <c r="A8" s="479"/>
      <c r="B8" s="1621"/>
      <c r="C8" s="1621"/>
      <c r="D8" s="1574"/>
      <c r="E8" s="480" t="s">
        <v>41</v>
      </c>
      <c r="F8" s="1624"/>
      <c r="G8" s="2"/>
    </row>
    <row r="9" spans="1:7" s="11" customFormat="1" ht="24.75" customHeight="1" thickBot="1">
      <c r="A9" s="481"/>
      <c r="B9" s="482"/>
      <c r="C9" s="482" t="s">
        <v>44</v>
      </c>
      <c r="D9" s="1575"/>
      <c r="E9" s="483">
        <f>E10+E11+E43+E46</f>
        <v>0</v>
      </c>
      <c r="F9" s="484"/>
      <c r="G9" s="2"/>
    </row>
    <row r="10" spans="1:7" s="11" customFormat="1" ht="24.75" customHeight="1" thickTop="1">
      <c r="A10" s="1339" t="s">
        <v>761</v>
      </c>
      <c r="B10" s="1340"/>
      <c r="C10" s="1340"/>
      <c r="D10" s="1583" t="s">
        <v>141</v>
      </c>
      <c r="E10" s="1341">
        <f>'1. งบบุคลากร'!Q29</f>
        <v>0</v>
      </c>
      <c r="F10" s="1342" t="s">
        <v>919</v>
      </c>
      <c r="G10" s="2"/>
    </row>
    <row r="11" spans="1:7" s="11" customFormat="1" ht="24.75" customHeight="1">
      <c r="A11" s="1565" t="s">
        <v>779</v>
      </c>
      <c r="B11" s="1566"/>
      <c r="C11" s="1567"/>
      <c r="D11" s="1576"/>
      <c r="E11" s="1568">
        <f>E12+E23+E41++E42</f>
        <v>0</v>
      </c>
      <c r="F11" s="1569"/>
      <c r="G11" s="485"/>
    </row>
    <row r="12" spans="1:7" s="11" customFormat="1" ht="23.25" customHeight="1">
      <c r="A12" s="1590" t="s">
        <v>780</v>
      </c>
      <c r="B12" s="1591"/>
      <c r="C12" s="1592"/>
      <c r="D12" s="1593"/>
      <c r="E12" s="1594">
        <f>SUM(E13:E19)</f>
        <v>0</v>
      </c>
      <c r="F12" s="1595"/>
      <c r="G12" s="114"/>
    </row>
    <row r="13" spans="1:7" s="11" customFormat="1" ht="23.25" customHeight="1">
      <c r="A13" s="489"/>
      <c r="B13" s="1354" t="s">
        <v>781</v>
      </c>
      <c r="C13" s="490" t="s">
        <v>219</v>
      </c>
      <c r="D13" s="128" t="s">
        <v>85</v>
      </c>
      <c r="E13" s="488">
        <f>'2 OT'!I6</f>
        <v>0</v>
      </c>
      <c r="F13" s="1362" t="s">
        <v>807</v>
      </c>
      <c r="G13" s="114"/>
    </row>
    <row r="14" spans="1:7" s="11" customFormat="1" ht="23.25" customHeight="1">
      <c r="A14" s="489"/>
      <c r="B14" s="1354" t="s">
        <v>783</v>
      </c>
      <c r="C14" s="490" t="s">
        <v>299</v>
      </c>
      <c r="D14" s="128" t="s">
        <v>138</v>
      </c>
      <c r="E14" s="488">
        <f>'3 ตอบแทนผู้ปฏิบัติงาน'!H6</f>
        <v>0</v>
      </c>
      <c r="F14" s="1362" t="s">
        <v>929</v>
      </c>
      <c r="G14" s="114"/>
    </row>
    <row r="15" spans="1:7" s="11" customFormat="1" ht="23.25" customHeight="1">
      <c r="A15" s="489"/>
      <c r="B15" s="1354" t="s">
        <v>785</v>
      </c>
      <c r="C15" s="115" t="s">
        <v>841</v>
      </c>
      <c r="D15" s="128" t="s">
        <v>142</v>
      </c>
      <c r="E15" s="488">
        <f>'4 ค่าตอบแทนเงินเดือนเต็มขั้น'!I5</f>
        <v>0</v>
      </c>
      <c r="F15" s="1362" t="s">
        <v>919</v>
      </c>
      <c r="G15" s="114"/>
    </row>
    <row r="16" spans="1:7" s="11" customFormat="1" ht="23.25" customHeight="1">
      <c r="A16" s="489"/>
      <c r="B16" s="1354" t="s">
        <v>787</v>
      </c>
      <c r="C16" s="490" t="s">
        <v>298</v>
      </c>
      <c r="D16" s="128" t="s">
        <v>145</v>
      </c>
      <c r="E16" s="488">
        <f>'5 เหมาจ่ายรถประจำฯ'!I12</f>
        <v>0</v>
      </c>
      <c r="F16" s="1362" t="s">
        <v>929</v>
      </c>
      <c r="G16" s="114"/>
    </row>
    <row r="17" spans="1:7" s="11" customFormat="1" ht="23.25" customHeight="1">
      <c r="A17" s="489"/>
      <c r="B17" s="1354" t="s">
        <v>788</v>
      </c>
      <c r="C17" s="490" t="s">
        <v>93</v>
      </c>
      <c r="D17" s="128" t="s">
        <v>154</v>
      </c>
      <c r="E17" s="488">
        <f>'6 ค่าตอบแทน คกก.'!H6</f>
        <v>0</v>
      </c>
      <c r="F17" s="1362" t="s">
        <v>929</v>
      </c>
      <c r="G17" s="114"/>
    </row>
    <row r="18" spans="1:7" s="11" customFormat="1" ht="23.25" customHeight="1">
      <c r="A18" s="489"/>
      <c r="B18" s="1354" t="s">
        <v>789</v>
      </c>
      <c r="C18" s="490" t="s">
        <v>920</v>
      </c>
      <c r="D18" s="128" t="s">
        <v>158</v>
      </c>
      <c r="E18" s="488">
        <f>'7 ค่าเบี้ยประชุมกรรมการ'!I7</f>
        <v>0</v>
      </c>
      <c r="F18" s="1362" t="s">
        <v>807</v>
      </c>
      <c r="G18" s="114"/>
    </row>
    <row r="19" spans="1:7" s="11" customFormat="1" ht="23.25" customHeight="1">
      <c r="A19" s="489"/>
      <c r="B19" s="1354" t="s">
        <v>921</v>
      </c>
      <c r="C19" s="490" t="s">
        <v>94</v>
      </c>
      <c r="D19" s="128" t="s">
        <v>165</v>
      </c>
      <c r="E19" s="488">
        <f>'8 คาเบี้ยประกัน'!F6</f>
        <v>0</v>
      </c>
      <c r="F19" s="1362" t="s">
        <v>929</v>
      </c>
      <c r="G19" s="114"/>
    </row>
    <row r="20" spans="1:7" s="11" customFormat="1" ht="23.25" customHeight="1">
      <c r="A20" s="489"/>
      <c r="B20" s="1354" t="s">
        <v>942</v>
      </c>
      <c r="C20" s="490" t="s">
        <v>943</v>
      </c>
      <c r="D20" s="128"/>
      <c r="E20" s="488"/>
      <c r="F20" s="1362"/>
      <c r="G20" s="114"/>
    </row>
    <row r="21" spans="1:7" s="11" customFormat="1" ht="23.25" customHeight="1">
      <c r="A21" s="489"/>
      <c r="B21" s="1354"/>
      <c r="C21" s="490"/>
      <c r="D21" s="128"/>
      <c r="E21" s="488"/>
      <c r="F21" s="1362"/>
      <c r="G21" s="114"/>
    </row>
    <row r="22" spans="1:7" s="11" customFormat="1" ht="23.25" customHeight="1">
      <c r="A22" s="489"/>
      <c r="B22" s="1354"/>
      <c r="C22" s="490"/>
      <c r="D22" s="128"/>
      <c r="E22" s="488"/>
      <c r="F22" s="1362"/>
      <c r="G22" s="114"/>
    </row>
    <row r="23" spans="1:7" s="11" customFormat="1" ht="23.25" customHeight="1">
      <c r="A23" s="1584" t="s">
        <v>791</v>
      </c>
      <c r="B23" s="1585"/>
      <c r="C23" s="1586"/>
      <c r="D23" s="1587"/>
      <c r="E23" s="1588">
        <f>E24+E25+E29+E30+E31+E32+E33+E34+E35+E36+E37+E38+E39+E40</f>
        <v>0</v>
      </c>
      <c r="F23" s="1589"/>
      <c r="G23" s="114"/>
    </row>
    <row r="24" spans="1:7" s="11" customFormat="1" ht="23.25" customHeight="1">
      <c r="A24" s="491"/>
      <c r="B24" s="1354" t="s">
        <v>790</v>
      </c>
      <c r="C24" s="492" t="s">
        <v>220</v>
      </c>
      <c r="D24" s="128" t="s">
        <v>175</v>
      </c>
      <c r="E24" s="493">
        <f>'9 ค่าเบี้ยเลี้ยง'!I6</f>
        <v>0</v>
      </c>
      <c r="F24" s="1362" t="s">
        <v>807</v>
      </c>
      <c r="G24" s="494"/>
    </row>
    <row r="25" spans="1:7" s="11" customFormat="1" ht="23.25" customHeight="1">
      <c r="A25" s="491"/>
      <c r="B25" s="1354" t="s">
        <v>782</v>
      </c>
      <c r="C25" s="492" t="s">
        <v>809</v>
      </c>
      <c r="D25" s="128"/>
      <c r="E25" s="493">
        <f>SUM(E26:E28)</f>
        <v>0</v>
      </c>
      <c r="F25" s="1362"/>
      <c r="G25" s="494"/>
    </row>
    <row r="26" spans="1:7" s="11" customFormat="1" ht="23.25" customHeight="1">
      <c r="A26" s="491"/>
      <c r="B26" s="1354"/>
      <c r="C26" s="492" t="s">
        <v>307</v>
      </c>
      <c r="D26" s="128" t="s">
        <v>181</v>
      </c>
      <c r="E26" s="493">
        <f>'10 สัมมนาประชาชน'!I6</f>
        <v>0</v>
      </c>
      <c r="F26" s="1362" t="s">
        <v>807</v>
      </c>
      <c r="G26" s="494"/>
    </row>
    <row r="27" spans="1:7" s="11" customFormat="1" ht="23.25" customHeight="1">
      <c r="A27" s="491"/>
      <c r="B27" s="1354"/>
      <c r="C27" s="492" t="s">
        <v>308</v>
      </c>
      <c r="D27" s="128" t="s">
        <v>182</v>
      </c>
      <c r="E27" s="493">
        <f>'11 สัมมนาภายใน'!I6</f>
        <v>0</v>
      </c>
      <c r="F27" s="1362" t="s">
        <v>807</v>
      </c>
      <c r="G27" s="494"/>
    </row>
    <row r="28" spans="1:7" s="11" customFormat="1" ht="23.25" customHeight="1">
      <c r="A28" s="491"/>
      <c r="B28" s="1354"/>
      <c r="C28" s="492" t="s">
        <v>309</v>
      </c>
      <c r="D28" s="128" t="s">
        <v>186</v>
      </c>
      <c r="E28" s="493">
        <f>'12 อบรมข้าราชการ'!H6</f>
        <v>0</v>
      </c>
      <c r="F28" s="1362" t="s">
        <v>807</v>
      </c>
      <c r="G28" s="494"/>
    </row>
    <row r="29" spans="1:7" s="11" customFormat="1" ht="24" customHeight="1">
      <c r="A29" s="491"/>
      <c r="B29" s="1354" t="s">
        <v>784</v>
      </c>
      <c r="C29" s="492" t="s">
        <v>938</v>
      </c>
      <c r="D29" s="128" t="s">
        <v>187</v>
      </c>
      <c r="E29" s="493">
        <f>'13 เช่าบ้าน'!F4</f>
        <v>0</v>
      </c>
      <c r="F29" s="1362" t="s">
        <v>807</v>
      </c>
      <c r="G29" s="494"/>
    </row>
    <row r="30" spans="1:7" s="11" customFormat="1" ht="24" customHeight="1">
      <c r="A30" s="491"/>
      <c r="B30" s="1354" t="s">
        <v>786</v>
      </c>
      <c r="C30" s="492" t="s">
        <v>922</v>
      </c>
      <c r="D30" s="128" t="s">
        <v>188</v>
      </c>
      <c r="E30" s="493">
        <f>'14 ค่าเช่าทรัพย์สิน'!H8</f>
        <v>0</v>
      </c>
      <c r="F30" s="1362" t="s">
        <v>931</v>
      </c>
      <c r="G30" s="494"/>
    </row>
    <row r="31" spans="1:7" s="11" customFormat="1" ht="24" customHeight="1">
      <c r="A31" s="491"/>
      <c r="B31" s="1354" t="s">
        <v>792</v>
      </c>
      <c r="C31" s="492" t="s">
        <v>810</v>
      </c>
      <c r="D31" s="128" t="s">
        <v>232</v>
      </c>
      <c r="E31" s="493">
        <f>'15 จ้างเหมาบริการ'!H6</f>
        <v>0</v>
      </c>
      <c r="F31" s="1362" t="s">
        <v>931</v>
      </c>
      <c r="G31" s="494"/>
    </row>
    <row r="32" spans="1:7" s="11" customFormat="1" ht="24" customHeight="1">
      <c r="A32" s="491"/>
      <c r="B32" s="1354" t="s">
        <v>793</v>
      </c>
      <c r="C32" s="492" t="s">
        <v>96</v>
      </c>
      <c r="D32" s="128" t="s">
        <v>233</v>
      </c>
      <c r="E32" s="493">
        <f>'16 ค่าตอบแทนพยาน'!H7</f>
        <v>0</v>
      </c>
      <c r="F32" s="1362" t="s">
        <v>807</v>
      </c>
      <c r="G32" s="494"/>
    </row>
    <row r="33" spans="1:7" s="11" customFormat="1" ht="24" customHeight="1">
      <c r="A33" s="491"/>
      <c r="B33" s="1354" t="s">
        <v>794</v>
      </c>
      <c r="C33" s="126" t="s">
        <v>914</v>
      </c>
      <c r="D33" s="128" t="s">
        <v>234</v>
      </c>
      <c r="E33" s="493">
        <f>'17 ค่ารับรอง'!H6</f>
        <v>0</v>
      </c>
      <c r="F33" s="1362" t="s">
        <v>807</v>
      </c>
      <c r="G33" s="494"/>
    </row>
    <row r="34" spans="1:7" s="11" customFormat="1" ht="24" customHeight="1">
      <c r="A34" s="491"/>
      <c r="B34" s="1354" t="s">
        <v>795</v>
      </c>
      <c r="C34" s="492" t="s">
        <v>300</v>
      </c>
      <c r="D34" s="128" t="s">
        <v>222</v>
      </c>
      <c r="E34" s="493">
        <f>'18 ค่าโฆษณา'!H6</f>
        <v>0</v>
      </c>
      <c r="F34" s="1362" t="s">
        <v>930</v>
      </c>
      <c r="G34" s="494"/>
    </row>
    <row r="35" spans="1:7" s="11" customFormat="1" ht="24" customHeight="1">
      <c r="A35" s="491"/>
      <c r="B35" s="1354" t="s">
        <v>796</v>
      </c>
      <c r="C35" s="495" t="s">
        <v>224</v>
      </c>
      <c r="D35" s="128" t="s">
        <v>235</v>
      </c>
      <c r="E35" s="493">
        <f>'19 ค่าเช่ารถกรรมการ'!H6</f>
        <v>0</v>
      </c>
      <c r="F35" s="1362" t="s">
        <v>929</v>
      </c>
      <c r="G35" s="494"/>
    </row>
    <row r="36" spans="1:7" s="11" customFormat="1" ht="24" customHeight="1">
      <c r="A36" s="491"/>
      <c r="B36" s="1354" t="s">
        <v>797</v>
      </c>
      <c r="C36" s="495" t="s">
        <v>923</v>
      </c>
      <c r="D36" s="128" t="s">
        <v>302</v>
      </c>
      <c r="E36" s="493">
        <f>'20 ค้าเช่ารถยนต์พร้อมคนชับ'!H7</f>
        <v>0</v>
      </c>
      <c r="F36" s="1362" t="s">
        <v>929</v>
      </c>
      <c r="G36" s="494"/>
    </row>
    <row r="37" spans="1:7" s="11" customFormat="1" ht="24" customHeight="1">
      <c r="A37" s="491"/>
      <c r="B37" s="1354" t="s">
        <v>926</v>
      </c>
      <c r="C37" s="492" t="s">
        <v>105</v>
      </c>
      <c r="D37" s="128" t="s">
        <v>303</v>
      </c>
      <c r="E37" s="493">
        <f>'21 ค่าซ่อมแชมครุภัณฑ์'!I6</f>
        <v>0</v>
      </c>
      <c r="F37" s="1362" t="s">
        <v>807</v>
      </c>
      <c r="G37" s="494"/>
    </row>
    <row r="38" spans="1:7" s="11" customFormat="1" ht="24" customHeight="1">
      <c r="A38" s="491"/>
      <c r="B38" s="1354" t="s">
        <v>927</v>
      </c>
      <c r="C38" s="492" t="s">
        <v>818</v>
      </c>
      <c r="D38" s="128" t="s">
        <v>304</v>
      </c>
      <c r="E38" s="493">
        <f>'22 ค่าอมแซมยานพาหนะ'!I6</f>
        <v>0</v>
      </c>
      <c r="F38" s="1362" t="s">
        <v>931</v>
      </c>
      <c r="G38" s="494"/>
    </row>
    <row r="39" spans="1:7" s="11" customFormat="1" ht="24" customHeight="1">
      <c r="A39" s="491"/>
      <c r="B39" s="1354" t="s">
        <v>928</v>
      </c>
      <c r="C39" s="2035" t="s">
        <v>301</v>
      </c>
      <c r="D39" s="128" t="s">
        <v>305</v>
      </c>
      <c r="E39" s="493">
        <f>'23 ม.61'!J6</f>
        <v>0</v>
      </c>
      <c r="F39" s="1362" t="s">
        <v>807</v>
      </c>
      <c r="G39" s="494"/>
    </row>
    <row r="40" spans="1:7" s="11" customFormat="1" ht="24" customHeight="1">
      <c r="A40" s="491"/>
      <c r="B40" s="1354" t="s">
        <v>944</v>
      </c>
      <c r="C40" s="490" t="s">
        <v>943</v>
      </c>
      <c r="D40" s="128"/>
      <c r="E40" s="493"/>
      <c r="F40" s="1362"/>
      <c r="G40" s="494"/>
    </row>
    <row r="41" spans="1:7" s="11" customFormat="1" ht="24" customHeight="1">
      <c r="A41" s="1596" t="s">
        <v>798</v>
      </c>
      <c r="B41" s="1597"/>
      <c r="C41" s="1586"/>
      <c r="D41" s="128" t="s">
        <v>778</v>
      </c>
      <c r="E41" s="1588">
        <f>'24 ค่าวัสดุ'!$H$6</f>
        <v>0</v>
      </c>
      <c r="F41" s="1362" t="s">
        <v>807</v>
      </c>
      <c r="G41" s="114"/>
    </row>
    <row r="42" spans="1:7" s="11" customFormat="1" ht="24" customHeight="1">
      <c r="A42" s="1598" t="s">
        <v>799</v>
      </c>
      <c r="B42" s="1599"/>
      <c r="C42" s="1600"/>
      <c r="D42" s="1579" t="s">
        <v>804</v>
      </c>
      <c r="E42" s="1601">
        <f>'25 สาธารณูปโภค'!K7</f>
        <v>0</v>
      </c>
      <c r="F42" s="2036" t="s">
        <v>931</v>
      </c>
      <c r="G42" s="114"/>
    </row>
    <row r="43" spans="1:7" s="11" customFormat="1" ht="24" customHeight="1">
      <c r="A43" s="1347" t="s">
        <v>802</v>
      </c>
      <c r="B43" s="1355"/>
      <c r="C43" s="1348"/>
      <c r="D43" s="1602" t="s">
        <v>915</v>
      </c>
      <c r="E43" s="1349">
        <f>'26 งบลงทุน'!G8</f>
        <v>0</v>
      </c>
      <c r="F43" s="1363"/>
      <c r="G43" s="114"/>
    </row>
    <row r="44" spans="1:7" s="11" customFormat="1" ht="24" customHeight="1">
      <c r="A44" s="1356"/>
      <c r="B44" s="1357">
        <v>3.1</v>
      </c>
      <c r="C44" s="1249" t="s">
        <v>800</v>
      </c>
      <c r="D44" s="1578"/>
      <c r="E44" s="1358">
        <f>'26 งบลงทุน'!G9</f>
        <v>0</v>
      </c>
      <c r="F44" s="1362" t="s">
        <v>807</v>
      </c>
      <c r="G44" s="114"/>
    </row>
    <row r="45" spans="1:7" s="11" customFormat="1" ht="24" customHeight="1">
      <c r="A45" s="1350"/>
      <c r="B45" s="1353">
        <v>3.2</v>
      </c>
      <c r="C45" s="1351" t="s">
        <v>801</v>
      </c>
      <c r="D45" s="1578"/>
      <c r="E45" s="1352">
        <f>'26 งบลงทุน'!G19</f>
        <v>0</v>
      </c>
      <c r="F45" s="1362" t="s">
        <v>807</v>
      </c>
      <c r="G45" s="114"/>
    </row>
    <row r="46" spans="1:7" s="11" customFormat="1" ht="24" customHeight="1">
      <c r="A46" s="1347" t="s">
        <v>803</v>
      </c>
      <c r="B46" s="1355"/>
      <c r="C46" s="1348"/>
      <c r="D46" s="1577"/>
      <c r="E46" s="1349">
        <f>SUM(E47:E49)</f>
        <v>0</v>
      </c>
      <c r="F46" s="1363"/>
      <c r="G46" s="485"/>
    </row>
    <row r="47" spans="1:7" s="11" customFormat="1" ht="24" customHeight="1">
      <c r="A47" s="1344"/>
      <c r="B47" s="1345">
        <v>4.0999999999999996</v>
      </c>
      <c r="C47" s="1346" t="s">
        <v>811</v>
      </c>
      <c r="D47" s="128" t="s">
        <v>924</v>
      </c>
      <c r="E47" s="1343">
        <f>'27 ต่างประเทศ'!J6</f>
        <v>0</v>
      </c>
      <c r="F47" s="1251" t="s">
        <v>932</v>
      </c>
      <c r="G47" s="114"/>
    </row>
    <row r="48" spans="1:7" s="11" customFormat="1" ht="24" customHeight="1">
      <c r="A48" s="489"/>
      <c r="B48" s="496">
        <v>4.2</v>
      </c>
      <c r="C48" s="497" t="s">
        <v>812</v>
      </c>
      <c r="D48" s="128" t="s">
        <v>925</v>
      </c>
      <c r="E48" s="488">
        <f>'28 ค่าจ้างที่ปรึกษา'!J6</f>
        <v>0</v>
      </c>
      <c r="F48" s="1255" t="s">
        <v>808</v>
      </c>
      <c r="G48" s="114"/>
    </row>
    <row r="49" spans="1:7" s="11" customFormat="1" ht="24" customHeight="1">
      <c r="A49" s="1359"/>
      <c r="B49" s="1319">
        <v>4.3</v>
      </c>
      <c r="C49" s="211" t="s">
        <v>306</v>
      </c>
      <c r="D49" s="1579" t="s">
        <v>918</v>
      </c>
      <c r="E49" s="1360">
        <f>'29คุ้มครองพยาน'!H6</f>
        <v>0</v>
      </c>
      <c r="F49" s="1361" t="s">
        <v>808</v>
      </c>
      <c r="G49" s="498"/>
    </row>
    <row r="50" spans="1:7" s="11" customFormat="1" ht="23.25" customHeight="1">
      <c r="A50" s="2" t="s">
        <v>312</v>
      </c>
      <c r="B50" s="116"/>
      <c r="C50" s="2" t="s">
        <v>710</v>
      </c>
      <c r="D50" s="1570"/>
      <c r="E50" s="2"/>
      <c r="F50" s="2"/>
      <c r="G50" s="2"/>
    </row>
    <row r="51" spans="1:7" s="11" customFormat="1" ht="23.25" customHeight="1">
      <c r="A51" s="2"/>
      <c r="B51" s="116" t="s">
        <v>311</v>
      </c>
      <c r="C51" s="2" t="s">
        <v>939</v>
      </c>
      <c r="D51" s="1570"/>
      <c r="E51" s="2"/>
      <c r="F51" s="2"/>
      <c r="G51" s="2"/>
    </row>
    <row r="52" spans="1:7" ht="23.25" customHeight="1">
      <c r="C52" s="2" t="s">
        <v>374</v>
      </c>
    </row>
  </sheetData>
  <mergeCells count="4">
    <mergeCell ref="A2:F2"/>
    <mergeCell ref="B6:C8"/>
    <mergeCell ref="F6:F8"/>
    <mergeCell ref="A1:C1"/>
  </mergeCells>
  <pageMargins left="0.70866141732283472" right="0.35433070866141736" top="0.47244094488188981" bottom="0.39370078740157483" header="0.1574803149606299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49"/>
  <sheetViews>
    <sheetView topLeftCell="A10" zoomScale="118" zoomScaleNormal="118" workbookViewId="0">
      <selection activeCell="G13" sqref="G13"/>
    </sheetView>
  </sheetViews>
  <sheetFormatPr defaultRowHeight="12.75"/>
  <sheetData>
    <row r="1" spans="1:13" ht="30" customHeight="1">
      <c r="B1" s="107"/>
      <c r="C1" s="104"/>
      <c r="D1" s="58"/>
      <c r="E1" s="58"/>
      <c r="F1" s="58"/>
      <c r="G1" s="58"/>
      <c r="H1" s="106"/>
    </row>
    <row r="2" spans="1:13" ht="30" customHeight="1">
      <c r="C2" s="104"/>
      <c r="D2" s="58"/>
      <c r="E2" s="58"/>
      <c r="F2" s="58"/>
      <c r="G2" s="58"/>
      <c r="H2" s="105"/>
    </row>
    <row r="3" spans="1:13" ht="30" customHeight="1"/>
    <row r="4" spans="1:13" ht="30" customHeight="1"/>
    <row r="5" spans="1:13" ht="30" customHeight="1"/>
    <row r="6" spans="1:13" ht="30" customHeight="1"/>
    <row r="7" spans="1:13" ht="42.75" customHeight="1">
      <c r="A7" s="1615" t="s">
        <v>77</v>
      </c>
      <c r="B7" s="1615"/>
      <c r="C7" s="1615"/>
      <c r="D7" s="1615"/>
      <c r="E7" s="1615"/>
      <c r="F7" s="1615"/>
      <c r="G7" s="1615"/>
      <c r="H7" s="1615"/>
      <c r="I7" s="1615"/>
      <c r="J7" s="1615"/>
      <c r="K7" s="1615"/>
      <c r="L7" s="1615"/>
      <c r="M7" s="1615"/>
    </row>
    <row r="8" spans="1:13" ht="39.75" customHeight="1">
      <c r="A8" s="1617" t="s">
        <v>711</v>
      </c>
      <c r="B8" s="1617"/>
      <c r="C8" s="1617"/>
      <c r="D8" s="1617"/>
      <c r="E8" s="1617"/>
      <c r="F8" s="1617"/>
      <c r="G8" s="1617"/>
      <c r="H8" s="1617"/>
      <c r="I8" s="1617"/>
      <c r="J8" s="1617"/>
      <c r="K8" s="1617"/>
      <c r="L8" s="1617"/>
      <c r="M8" s="1617"/>
    </row>
    <row r="9" spans="1:13" ht="39.75" customHeight="1">
      <c r="A9" s="1617"/>
      <c r="B9" s="1617"/>
      <c r="C9" s="1617"/>
      <c r="D9" s="1617"/>
      <c r="E9" s="1617"/>
      <c r="F9" s="1617"/>
      <c r="G9" s="1617"/>
      <c r="H9" s="1617"/>
      <c r="I9" s="1617"/>
      <c r="J9" s="1617"/>
      <c r="K9" s="1617"/>
      <c r="L9" s="1617"/>
      <c r="M9" s="1617"/>
    </row>
    <row r="10" spans="1:13" ht="30" customHeight="1">
      <c r="A10" s="2037" t="s">
        <v>947</v>
      </c>
      <c r="B10" s="2037"/>
      <c r="C10" s="2037"/>
      <c r="D10" s="2037"/>
      <c r="E10" s="2037"/>
      <c r="F10" s="2037"/>
      <c r="G10" s="2037"/>
      <c r="H10" s="2037"/>
      <c r="I10" s="2037"/>
      <c r="J10" s="2037"/>
      <c r="K10" s="2037"/>
      <c r="L10" s="2037"/>
      <c r="M10" s="2037"/>
    </row>
    <row r="11" spans="1:13" ht="30" customHeight="1"/>
    <row r="12" spans="1:13" ht="30" customHeight="1"/>
    <row r="13" spans="1:13" ht="30" customHeight="1"/>
    <row r="14" spans="1:13" ht="30" customHeight="1"/>
    <row r="15" spans="1:13" ht="30" customHeight="1"/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</sheetData>
  <mergeCells count="4">
    <mergeCell ref="A7:M7"/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Q43"/>
  <sheetViews>
    <sheetView topLeftCell="C13" workbookViewId="0">
      <selection activeCell="Q29" sqref="Q29"/>
    </sheetView>
  </sheetViews>
  <sheetFormatPr defaultColWidth="8" defaultRowHeight="27" customHeight="1"/>
  <cols>
    <col min="1" max="1" width="22" style="1433" customWidth="1"/>
    <col min="2" max="2" width="9" style="1433" customWidth="1"/>
    <col min="3" max="3" width="12.42578125" style="1434" customWidth="1"/>
    <col min="4" max="4" width="12.42578125" style="1433" customWidth="1"/>
    <col min="5" max="5" width="7.28515625" style="1433" customWidth="1"/>
    <col min="6" max="6" width="10.42578125" style="1433" customWidth="1"/>
    <col min="7" max="7" width="7.28515625" style="1433" customWidth="1"/>
    <col min="8" max="8" width="9.85546875" style="1433" customWidth="1"/>
    <col min="9" max="9" width="7.140625" style="1435" customWidth="1"/>
    <col min="10" max="10" width="9.42578125" style="1436" customWidth="1"/>
    <col min="11" max="11" width="17.5703125" style="1436" customWidth="1"/>
    <col min="12" max="12" width="6" style="1436" customWidth="1"/>
    <col min="13" max="13" width="9.5703125" style="1436" customWidth="1"/>
    <col min="14" max="14" width="9.28515625" style="1436" customWidth="1"/>
    <col min="15" max="15" width="16.140625" style="1436" customWidth="1"/>
    <col min="16" max="16" width="13" style="1435" customWidth="1"/>
    <col min="17" max="17" width="16" style="1436" customWidth="1"/>
    <col min="18" max="16384" width="8" style="1436"/>
  </cols>
  <sheetData>
    <row r="1" spans="1:17" ht="27" customHeight="1">
      <c r="Q1" s="1581" t="s">
        <v>141</v>
      </c>
    </row>
    <row r="2" spans="1:17" ht="22.5" customHeight="1">
      <c r="A2" s="1636" t="s">
        <v>885</v>
      </c>
      <c r="B2" s="1636"/>
      <c r="C2" s="1636"/>
      <c r="D2" s="1636"/>
      <c r="E2" s="1636"/>
      <c r="F2" s="1636"/>
      <c r="G2" s="1636"/>
      <c r="H2" s="1636"/>
      <c r="I2" s="1636"/>
      <c r="J2" s="1636"/>
      <c r="K2" s="1636"/>
      <c r="L2" s="1636"/>
      <c r="M2" s="1636"/>
      <c r="N2" s="1636"/>
      <c r="O2" s="1636"/>
      <c r="P2" s="1636"/>
      <c r="Q2" s="1636"/>
    </row>
    <row r="3" spans="1:17" ht="21.75" customHeight="1">
      <c r="A3" s="1437" t="s">
        <v>848</v>
      </c>
      <c r="B3" s="1318"/>
      <c r="C3" s="1438" t="s">
        <v>99</v>
      </c>
      <c r="D3" s="1439"/>
      <c r="E3" s="1439"/>
      <c r="F3" s="1440"/>
      <c r="G3" s="1439"/>
      <c r="H3" s="1440"/>
      <c r="I3" s="1439"/>
      <c r="J3" s="1441"/>
      <c r="K3" s="1441"/>
      <c r="L3" s="1442"/>
      <c r="M3" s="1443" t="s">
        <v>849</v>
      </c>
      <c r="N3" s="1444"/>
      <c r="O3" s="1442"/>
    </row>
    <row r="4" spans="1:17" ht="9.75" customHeight="1">
      <c r="A4" s="1445"/>
      <c r="B4" s="1446"/>
      <c r="C4" s="1447"/>
      <c r="D4" s="1448"/>
      <c r="E4" s="1448"/>
      <c r="F4" s="1448"/>
      <c r="G4" s="1448"/>
      <c r="H4" s="1448"/>
      <c r="I4" s="1449"/>
      <c r="J4" s="1450"/>
      <c r="K4" s="1450"/>
      <c r="L4" s="1450"/>
      <c r="M4" s="1450"/>
      <c r="N4" s="1450"/>
      <c r="O4" s="1450"/>
      <c r="P4" s="1449"/>
      <c r="Q4" s="1450"/>
    </row>
    <row r="5" spans="1:17" ht="21" customHeight="1">
      <c r="A5" s="1451" t="s">
        <v>777</v>
      </c>
      <c r="B5" s="1452"/>
      <c r="C5" s="1450" t="s">
        <v>850</v>
      </c>
      <c r="D5" s="1637" t="s">
        <v>851</v>
      </c>
      <c r="E5" s="1638"/>
      <c r="F5" s="1638"/>
      <c r="G5" s="1638"/>
      <c r="H5" s="1448"/>
      <c r="J5" s="1450" t="s">
        <v>852</v>
      </c>
      <c r="K5" s="1450"/>
      <c r="M5" s="1450"/>
      <c r="N5" s="1450"/>
      <c r="O5" s="1450"/>
      <c r="P5" s="1449"/>
      <c r="Q5" s="1453" t="s">
        <v>853</v>
      </c>
    </row>
    <row r="6" spans="1:17" ht="9.75" customHeight="1">
      <c r="A6" s="1454"/>
      <c r="B6" s="1454"/>
      <c r="C6" s="1455"/>
      <c r="D6" s="1454"/>
      <c r="E6" s="1454"/>
      <c r="F6" s="1436"/>
      <c r="G6" s="1454"/>
      <c r="H6" s="1436"/>
      <c r="Q6" s="1456" t="s">
        <v>854</v>
      </c>
    </row>
    <row r="7" spans="1:17" ht="34.5" customHeight="1">
      <c r="A7" s="1457"/>
      <c r="B7" s="1639" t="s">
        <v>886</v>
      </c>
      <c r="C7" s="1642" t="s">
        <v>887</v>
      </c>
      <c r="D7" s="1645" t="s">
        <v>888</v>
      </c>
      <c r="E7" s="1626" t="s">
        <v>889</v>
      </c>
      <c r="F7" s="1632"/>
      <c r="G7" s="1626" t="s">
        <v>890</v>
      </c>
      <c r="H7" s="1632"/>
      <c r="I7" s="1626" t="s">
        <v>891</v>
      </c>
      <c r="J7" s="1632"/>
      <c r="K7" s="1645" t="s">
        <v>855</v>
      </c>
      <c r="L7" s="1626" t="s">
        <v>892</v>
      </c>
      <c r="M7" s="1632"/>
      <c r="N7" s="1626" t="s">
        <v>893</v>
      </c>
      <c r="O7" s="1627"/>
      <c r="P7" s="1626" t="s">
        <v>894</v>
      </c>
      <c r="Q7" s="1632"/>
    </row>
    <row r="8" spans="1:17" ht="19.5" customHeight="1">
      <c r="A8" s="1458" t="s">
        <v>856</v>
      </c>
      <c r="B8" s="1640"/>
      <c r="C8" s="1643"/>
      <c r="D8" s="1646"/>
      <c r="E8" s="1628"/>
      <c r="F8" s="1633"/>
      <c r="G8" s="1628"/>
      <c r="H8" s="1633"/>
      <c r="I8" s="1628"/>
      <c r="J8" s="1633"/>
      <c r="K8" s="1646"/>
      <c r="L8" s="1628"/>
      <c r="M8" s="1633"/>
      <c r="N8" s="1628"/>
      <c r="O8" s="1629"/>
      <c r="P8" s="1628"/>
      <c r="Q8" s="1633"/>
    </row>
    <row r="9" spans="1:17" ht="19.5" customHeight="1">
      <c r="A9" s="1458"/>
      <c r="B9" s="1641"/>
      <c r="C9" s="1644"/>
      <c r="D9" s="1647"/>
      <c r="E9" s="1630"/>
      <c r="F9" s="1634"/>
      <c r="G9" s="1630"/>
      <c r="H9" s="1634"/>
      <c r="I9" s="1630"/>
      <c r="J9" s="1634"/>
      <c r="K9" s="1647"/>
      <c r="L9" s="1630"/>
      <c r="M9" s="1634"/>
      <c r="N9" s="1630"/>
      <c r="O9" s="1631"/>
      <c r="P9" s="1630"/>
      <c r="Q9" s="1634"/>
    </row>
    <row r="10" spans="1:17" s="1467" customFormat="1" ht="51" customHeight="1">
      <c r="A10" s="1459"/>
      <c r="B10" s="1460" t="s">
        <v>68</v>
      </c>
      <c r="C10" s="1461" t="s">
        <v>857</v>
      </c>
      <c r="D10" s="1460" t="s">
        <v>858</v>
      </c>
      <c r="E10" s="1462" t="s">
        <v>62</v>
      </c>
      <c r="F10" s="1463" t="s">
        <v>859</v>
      </c>
      <c r="G10" s="1462" t="s">
        <v>860</v>
      </c>
      <c r="H10" s="1463" t="s">
        <v>861</v>
      </c>
      <c r="I10" s="1462" t="s">
        <v>862</v>
      </c>
      <c r="J10" s="1463" t="s">
        <v>863</v>
      </c>
      <c r="K10" s="1460" t="s">
        <v>864</v>
      </c>
      <c r="L10" s="1462" t="s">
        <v>865</v>
      </c>
      <c r="M10" s="1463" t="s">
        <v>866</v>
      </c>
      <c r="N10" s="1464" t="s">
        <v>867</v>
      </c>
      <c r="O10" s="1465" t="s">
        <v>868</v>
      </c>
      <c r="P10" s="1464" t="s">
        <v>869</v>
      </c>
      <c r="Q10" s="1466" t="s">
        <v>870</v>
      </c>
    </row>
    <row r="11" spans="1:17" ht="27" customHeight="1">
      <c r="A11" s="1468" t="s">
        <v>83</v>
      </c>
      <c r="B11" s="1469"/>
      <c r="C11" s="1470"/>
      <c r="D11" s="1470"/>
      <c r="E11" s="1471"/>
      <c r="F11" s="1472"/>
      <c r="G11" s="1471"/>
      <c r="H11" s="1473"/>
      <c r="I11" s="1474"/>
      <c r="J11" s="1472"/>
      <c r="K11" s="1470">
        <f>D11-F11+H11-J11</f>
        <v>0</v>
      </c>
      <c r="L11" s="1475"/>
      <c r="M11" s="1476"/>
      <c r="N11" s="1477"/>
      <c r="O11" s="1476"/>
      <c r="P11" s="1474">
        <f>B11-E11+G11</f>
        <v>0</v>
      </c>
      <c r="Q11" s="1472">
        <f>K11</f>
        <v>0</v>
      </c>
    </row>
    <row r="12" spans="1:17" ht="27" customHeight="1">
      <c r="A12" s="1478" t="s">
        <v>871</v>
      </c>
      <c r="B12" s="1479"/>
      <c r="C12" s="1479"/>
      <c r="D12" s="1479"/>
      <c r="E12" s="1480"/>
      <c r="F12" s="1481"/>
      <c r="G12" s="1480"/>
      <c r="H12" s="1481"/>
      <c r="I12" s="1482"/>
      <c r="J12" s="1481"/>
      <c r="K12" s="1483" t="s">
        <v>872</v>
      </c>
      <c r="L12" s="1484"/>
      <c r="M12" s="1481"/>
      <c r="N12" s="1485"/>
      <c r="O12" s="1486"/>
      <c r="P12" s="1482" t="s">
        <v>873</v>
      </c>
      <c r="Q12" s="1481"/>
    </row>
    <row r="13" spans="1:17" ht="39" customHeight="1">
      <c r="A13" s="1487" t="s">
        <v>874</v>
      </c>
      <c r="B13" s="1488"/>
      <c r="C13" s="1489"/>
      <c r="D13" s="1489"/>
      <c r="E13" s="1490"/>
      <c r="F13" s="1491"/>
      <c r="G13" s="1490"/>
      <c r="H13" s="1491"/>
      <c r="I13" s="1492"/>
      <c r="J13" s="1491"/>
      <c r="K13" s="1489"/>
      <c r="L13" s="1490"/>
      <c r="M13" s="1491"/>
      <c r="N13" s="1493"/>
      <c r="O13" s="1494"/>
      <c r="P13" s="1492"/>
      <c r="Q13" s="1491"/>
    </row>
    <row r="14" spans="1:17" ht="18.75">
      <c r="A14" s="1495" t="s">
        <v>875</v>
      </c>
      <c r="B14" s="1496"/>
      <c r="C14" s="1497"/>
      <c r="D14" s="1497"/>
      <c r="E14" s="1498"/>
      <c r="F14" s="1499"/>
      <c r="G14" s="1498"/>
      <c r="H14" s="1499"/>
      <c r="I14" s="1500"/>
      <c r="J14" s="1499" t="s">
        <v>30</v>
      </c>
      <c r="K14" s="1501"/>
      <c r="L14" s="1498"/>
      <c r="M14" s="1502"/>
      <c r="N14" s="1503"/>
      <c r="O14" s="1504"/>
      <c r="P14" s="1500"/>
      <c r="Q14" s="1505"/>
    </row>
    <row r="15" spans="1:17" ht="18.75">
      <c r="A15" s="1506" t="s">
        <v>83</v>
      </c>
      <c r="B15" s="1507"/>
      <c r="C15" s="1508"/>
      <c r="D15" s="1508"/>
      <c r="E15" s="1509"/>
      <c r="F15" s="1510"/>
      <c r="G15" s="1509"/>
      <c r="H15" s="1510"/>
      <c r="I15" s="1511"/>
      <c r="J15" s="1510"/>
      <c r="K15" s="1512"/>
      <c r="L15" s="1509"/>
      <c r="M15" s="1513"/>
      <c r="N15" s="1514"/>
      <c r="O15" s="1515"/>
      <c r="P15" s="1511"/>
      <c r="Q15" s="1516"/>
    </row>
    <row r="16" spans="1:17" ht="18.75">
      <c r="A16" s="1517" t="s">
        <v>876</v>
      </c>
      <c r="B16" s="1518"/>
      <c r="C16" s="1508"/>
      <c r="D16" s="1508"/>
      <c r="E16" s="1509"/>
      <c r="F16" s="1510"/>
      <c r="G16" s="1509"/>
      <c r="H16" s="1510"/>
      <c r="I16" s="1511"/>
      <c r="J16" s="1510"/>
      <c r="K16" s="1512"/>
      <c r="L16" s="1509"/>
      <c r="M16" s="1513"/>
      <c r="N16" s="1514"/>
      <c r="O16" s="1519"/>
      <c r="P16" s="1511"/>
      <c r="Q16" s="1510"/>
    </row>
    <row r="17" spans="1:17" ht="18.75">
      <c r="A17" s="1517" t="s">
        <v>877</v>
      </c>
      <c r="B17" s="1518"/>
      <c r="C17" s="1508"/>
      <c r="D17" s="1508"/>
      <c r="E17" s="1509"/>
      <c r="F17" s="1510"/>
      <c r="G17" s="1509"/>
      <c r="H17" s="1510"/>
      <c r="I17" s="1511"/>
      <c r="J17" s="1510"/>
      <c r="K17" s="1512"/>
      <c r="L17" s="1509"/>
      <c r="M17" s="1513"/>
      <c r="N17" s="1514"/>
      <c r="O17" s="1515"/>
      <c r="P17" s="1511"/>
      <c r="Q17" s="1510"/>
    </row>
    <row r="18" spans="1:17" ht="18.75">
      <c r="A18" s="1517" t="s">
        <v>878</v>
      </c>
      <c r="B18" s="1518"/>
      <c r="C18" s="1508"/>
      <c r="D18" s="1508"/>
      <c r="E18" s="1509"/>
      <c r="F18" s="1510"/>
      <c r="G18" s="1509"/>
      <c r="H18" s="1510"/>
      <c r="I18" s="1511"/>
      <c r="J18" s="1510"/>
      <c r="K18" s="1512"/>
      <c r="L18" s="1509"/>
      <c r="M18" s="1513"/>
      <c r="N18" s="1514"/>
      <c r="O18" s="1519"/>
      <c r="P18" s="1511"/>
      <c r="Q18" s="1510"/>
    </row>
    <row r="19" spans="1:17" ht="18.75">
      <c r="A19" s="1517" t="s">
        <v>879</v>
      </c>
      <c r="B19" s="1518"/>
      <c r="C19" s="1508"/>
      <c r="D19" s="1508"/>
      <c r="E19" s="1509"/>
      <c r="F19" s="1510"/>
      <c r="G19" s="1509"/>
      <c r="H19" s="1510"/>
      <c r="I19" s="1511"/>
      <c r="J19" s="1510"/>
      <c r="K19" s="1512"/>
      <c r="L19" s="1509"/>
      <c r="M19" s="1513"/>
      <c r="N19" s="1514"/>
      <c r="O19" s="1515"/>
      <c r="P19" s="1511"/>
      <c r="Q19" s="1510"/>
    </row>
    <row r="20" spans="1:17" ht="18.75">
      <c r="A20" s="1517" t="s">
        <v>880</v>
      </c>
      <c r="B20" s="1518"/>
      <c r="C20" s="1508"/>
      <c r="D20" s="1508"/>
      <c r="E20" s="1509"/>
      <c r="F20" s="1510"/>
      <c r="G20" s="1509"/>
      <c r="H20" s="1510"/>
      <c r="I20" s="1511"/>
      <c r="J20" s="1510"/>
      <c r="K20" s="1512"/>
      <c r="L20" s="1509"/>
      <c r="M20" s="1513"/>
      <c r="N20" s="1514"/>
      <c r="O20" s="1519"/>
      <c r="P20" s="1511"/>
      <c r="Q20" s="1510"/>
    </row>
    <row r="21" spans="1:17" ht="18.75">
      <c r="A21" s="1520" t="s">
        <v>881</v>
      </c>
      <c r="B21" s="1521"/>
      <c r="C21" s="1522"/>
      <c r="D21" s="1522"/>
      <c r="E21" s="1523"/>
      <c r="F21" s="1524"/>
      <c r="G21" s="1523"/>
      <c r="H21" s="1524"/>
      <c r="I21" s="1525"/>
      <c r="J21" s="1524"/>
      <c r="K21" s="1526"/>
      <c r="L21" s="1523"/>
      <c r="M21" s="1527"/>
      <c r="N21" s="1528"/>
      <c r="O21" s="1529"/>
      <c r="P21" s="1525"/>
      <c r="Q21" s="1524"/>
    </row>
    <row r="22" spans="1:17" ht="18.75">
      <c r="A22" s="1530" t="s">
        <v>875</v>
      </c>
      <c r="B22" s="1531" t="s">
        <v>895</v>
      </c>
      <c r="C22" s="1497"/>
      <c r="D22" s="1497"/>
      <c r="E22" s="1498"/>
      <c r="F22" s="1499"/>
      <c r="G22" s="1498"/>
      <c r="H22" s="1499"/>
      <c r="I22" s="1500"/>
      <c r="J22" s="1499"/>
      <c r="K22" s="1501"/>
      <c r="L22" s="1498"/>
      <c r="M22" s="1502"/>
      <c r="N22" s="1503"/>
      <c r="O22" s="1532"/>
      <c r="P22" s="1500"/>
      <c r="Q22" s="1505"/>
    </row>
    <row r="23" spans="1:17" ht="18.75">
      <c r="A23" s="1533" t="s">
        <v>871</v>
      </c>
      <c r="B23" s="1534" t="s">
        <v>896</v>
      </c>
      <c r="C23" s="1508"/>
      <c r="D23" s="1508"/>
      <c r="E23" s="1509"/>
      <c r="F23" s="1510"/>
      <c r="G23" s="1509"/>
      <c r="H23" s="1510"/>
      <c r="I23" s="1511"/>
      <c r="J23" s="1510"/>
      <c r="K23" s="1512"/>
      <c r="L23" s="1509"/>
      <c r="M23" s="1513"/>
      <c r="N23" s="1514"/>
      <c r="O23" s="1535"/>
      <c r="P23" s="1511"/>
      <c r="Q23" s="1516"/>
    </row>
    <row r="24" spans="1:17" ht="18.75">
      <c r="A24" s="1536" t="s">
        <v>877</v>
      </c>
      <c r="B24" s="1507"/>
      <c r="C24" s="1508"/>
      <c r="D24" s="1508"/>
      <c r="E24" s="1509"/>
      <c r="F24" s="1510"/>
      <c r="G24" s="1509"/>
      <c r="H24" s="1510"/>
      <c r="I24" s="1511"/>
      <c r="J24" s="1510"/>
      <c r="K24" s="1512"/>
      <c r="L24" s="1509"/>
      <c r="M24" s="1513"/>
      <c r="N24" s="1514"/>
      <c r="O24" s="1535"/>
      <c r="P24" s="1511"/>
      <c r="Q24" s="1516"/>
    </row>
    <row r="25" spans="1:17" ht="18.75">
      <c r="A25" s="1536" t="s">
        <v>882</v>
      </c>
      <c r="B25" s="1507"/>
      <c r="C25" s="1508"/>
      <c r="D25" s="1508"/>
      <c r="E25" s="1509"/>
      <c r="F25" s="1510"/>
      <c r="G25" s="1509"/>
      <c r="H25" s="1510"/>
      <c r="I25" s="1511"/>
      <c r="J25" s="1510"/>
      <c r="K25" s="1512"/>
      <c r="L25" s="1509"/>
      <c r="M25" s="1513"/>
      <c r="N25" s="1514"/>
      <c r="O25" s="1535"/>
      <c r="P25" s="1511"/>
      <c r="Q25" s="1516"/>
    </row>
    <row r="26" spans="1:17" ht="18.75" customHeight="1">
      <c r="A26" s="1536" t="s">
        <v>879</v>
      </c>
      <c r="B26" s="1507"/>
      <c r="C26" s="1508"/>
      <c r="D26" s="1508"/>
      <c r="E26" s="1509"/>
      <c r="F26" s="1510"/>
      <c r="G26" s="1509"/>
      <c r="H26" s="1510"/>
      <c r="I26" s="1511"/>
      <c r="J26" s="1510"/>
      <c r="K26" s="1512"/>
      <c r="L26" s="1509"/>
      <c r="M26" s="1513"/>
      <c r="N26" s="1514"/>
      <c r="O26" s="1535"/>
      <c r="P26" s="1635"/>
      <c r="Q26" s="1516"/>
    </row>
    <row r="27" spans="1:17" ht="18.75">
      <c r="A27" s="1536" t="s">
        <v>883</v>
      </c>
      <c r="B27" s="1507"/>
      <c r="C27" s="1508"/>
      <c r="D27" s="1508"/>
      <c r="E27" s="1509"/>
      <c r="F27" s="1510"/>
      <c r="G27" s="1509"/>
      <c r="H27" s="1510"/>
      <c r="I27" s="1511"/>
      <c r="J27" s="1510"/>
      <c r="K27" s="1512"/>
      <c r="L27" s="1509"/>
      <c r="M27" s="1513"/>
      <c r="N27" s="1514"/>
      <c r="O27" s="1535"/>
      <c r="P27" s="1635"/>
      <c r="Q27" s="1516"/>
    </row>
    <row r="28" spans="1:17" ht="18.75">
      <c r="A28" s="1536" t="s">
        <v>881</v>
      </c>
      <c r="B28" s="1537"/>
      <c r="C28" s="1522"/>
      <c r="D28" s="1522"/>
      <c r="E28" s="1523"/>
      <c r="F28" s="1524"/>
      <c r="G28" s="1523"/>
      <c r="H28" s="1524"/>
      <c r="I28" s="1525"/>
      <c r="J28" s="1524"/>
      <c r="K28" s="1526"/>
      <c r="L28" s="1523"/>
      <c r="M28" s="1527"/>
      <c r="N28" s="1528"/>
      <c r="O28" s="1538"/>
      <c r="P28" s="1525"/>
      <c r="Q28" s="1539"/>
    </row>
    <row r="29" spans="1:17" ht="24.75" customHeight="1">
      <c r="A29" s="1540" t="s">
        <v>44</v>
      </c>
      <c r="B29" s="1541"/>
      <c r="C29" s="1542">
        <f>C11+C17+C16+C19+C21</f>
        <v>0</v>
      </c>
      <c r="D29" s="1542">
        <f>D11+D17+D16+D19+D21</f>
        <v>0</v>
      </c>
      <c r="E29" s="1475"/>
      <c r="F29" s="1476"/>
      <c r="G29" s="1543"/>
      <c r="H29" s="1544"/>
      <c r="I29" s="1475">
        <f>I11+I17+I16+I19+I21</f>
        <v>0</v>
      </c>
      <c r="J29" s="1544">
        <f>J11+J17+J16+J19+J21</f>
        <v>0</v>
      </c>
      <c r="K29" s="1542">
        <f>K11+K17+K16+K19+K21</f>
        <v>0</v>
      </c>
      <c r="L29" s="1475"/>
      <c r="M29" s="1476"/>
      <c r="N29" s="1477"/>
      <c r="O29" s="1476"/>
      <c r="P29" s="1475"/>
      <c r="Q29" s="1544">
        <f>Q21+Q17+Q16+Q11</f>
        <v>0</v>
      </c>
    </row>
    <row r="30" spans="1:17" ht="18.75" customHeight="1">
      <c r="A30" s="1545"/>
      <c r="B30" s="1546"/>
      <c r="C30" s="1547"/>
      <c r="D30" s="1548"/>
      <c r="E30" s="1549"/>
      <c r="F30" s="1548"/>
      <c r="G30" s="1549"/>
      <c r="H30" s="1548"/>
      <c r="I30" s="1550"/>
      <c r="J30" s="1548"/>
      <c r="K30" s="1548"/>
      <c r="L30" s="1548"/>
      <c r="M30" s="1548"/>
      <c r="N30" s="1548"/>
      <c r="O30" s="1548"/>
      <c r="P30" s="1550"/>
      <c r="Q30" s="1433"/>
    </row>
    <row r="31" spans="1:17" ht="24.75" customHeight="1">
      <c r="A31" s="1546" t="s">
        <v>884</v>
      </c>
      <c r="B31" s="1546"/>
      <c r="C31" s="1547"/>
      <c r="D31" s="1548"/>
      <c r="E31" s="1549"/>
      <c r="F31" s="1548"/>
      <c r="G31" s="1549"/>
      <c r="H31" s="1548"/>
      <c r="I31" s="1550"/>
      <c r="J31" s="1548"/>
      <c r="K31" s="1548"/>
      <c r="L31" s="1548"/>
      <c r="M31" s="1548"/>
      <c r="N31" s="1548"/>
      <c r="O31" s="1548"/>
      <c r="P31" s="1550"/>
      <c r="Q31" s="1433"/>
    </row>
    <row r="32" spans="1:17" ht="18.75">
      <c r="A32" s="1545"/>
      <c r="B32" s="1546"/>
      <c r="C32" s="1547"/>
      <c r="D32" s="1548"/>
      <c r="E32" s="1549"/>
      <c r="F32" s="1548"/>
      <c r="G32" s="1549"/>
      <c r="H32" s="1548"/>
      <c r="I32" s="1550"/>
      <c r="J32" s="1548"/>
      <c r="K32" s="1548"/>
      <c r="L32" s="1548"/>
      <c r="M32" s="1548"/>
      <c r="N32" s="1548"/>
      <c r="O32" s="1548"/>
      <c r="P32" s="1550"/>
      <c r="Q32" s="1433"/>
    </row>
    <row r="33" ht="18.75"/>
    <row r="34" ht="18.75"/>
    <row r="35" ht="18.75"/>
    <row r="36" ht="18.75"/>
    <row r="37" ht="18.75"/>
    <row r="38" ht="18.75"/>
    <row r="39" ht="18.75"/>
    <row r="40" ht="18.75"/>
    <row r="41" ht="18.75"/>
    <row r="42" ht="18.75"/>
    <row r="43" ht="18.75"/>
  </sheetData>
  <mergeCells count="13">
    <mergeCell ref="N7:O9"/>
    <mergeCell ref="P7:Q9"/>
    <mergeCell ref="P26:P27"/>
    <mergeCell ref="A2:Q2"/>
    <mergeCell ref="D5:G5"/>
    <mergeCell ref="B7:B9"/>
    <mergeCell ref="C7:C9"/>
    <mergeCell ref="D7:D9"/>
    <mergeCell ref="E7:F9"/>
    <mergeCell ref="G7:H9"/>
    <mergeCell ref="I7:J9"/>
    <mergeCell ref="K7:K9"/>
    <mergeCell ref="L7:M9"/>
  </mergeCells>
  <printOptions horizontalCentered="1"/>
  <pageMargins left="0.19685039370078741" right="0.19685039370078741" top="0.51181102362204722" bottom="0.3937007874015748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J39"/>
  <sheetViews>
    <sheetView zoomScale="112" zoomScaleNormal="112" workbookViewId="0">
      <selection activeCell="I8" sqref="I8"/>
    </sheetView>
  </sheetViews>
  <sheetFormatPr defaultRowHeight="21"/>
  <cols>
    <col min="1" max="1" width="5.7109375" style="2" customWidth="1"/>
    <col min="2" max="2" width="37.140625" style="2" customWidth="1"/>
    <col min="3" max="4" width="11.140625" style="2" customWidth="1"/>
    <col min="5" max="8" width="7.5703125" style="2" customWidth="1"/>
    <col min="9" max="9" width="18.85546875" style="2" customWidth="1"/>
    <col min="10" max="10" width="27.5703125" style="2" customWidth="1"/>
    <col min="11" max="16384" width="9.140625" style="2"/>
  </cols>
  <sheetData>
    <row r="1" spans="1:10">
      <c r="J1" s="118" t="s">
        <v>85</v>
      </c>
    </row>
    <row r="2" spans="1:10" s="1" customFormat="1">
      <c r="B2" s="1618" t="s">
        <v>713</v>
      </c>
      <c r="C2" s="1618"/>
      <c r="D2" s="1618"/>
      <c r="E2" s="1618"/>
      <c r="F2" s="1618"/>
      <c r="G2" s="1618"/>
      <c r="H2" s="1618"/>
      <c r="I2" s="1618"/>
      <c r="J2" s="1618"/>
    </row>
    <row r="3" spans="1:10" s="1" customFormat="1">
      <c r="A3" s="1" t="str">
        <f>สรุปคำขอ!A3</f>
        <v>หน่วยงาน ...............................................................................</v>
      </c>
      <c r="J3" s="118"/>
    </row>
    <row r="4" spans="1:10" s="1" customFormat="1">
      <c r="A4" s="659"/>
      <c r="B4" s="1652" t="s">
        <v>54</v>
      </c>
      <c r="C4" s="1293" t="s">
        <v>229</v>
      </c>
      <c r="D4" s="1290" t="s">
        <v>508</v>
      </c>
      <c r="E4" s="1654" t="s">
        <v>712</v>
      </c>
      <c r="F4" s="1655"/>
      <c r="G4" s="1655"/>
      <c r="H4" s="1655"/>
      <c r="I4" s="1656"/>
      <c r="J4" s="1652" t="s">
        <v>10</v>
      </c>
    </row>
    <row r="5" spans="1:10" s="1" customFormat="1" ht="42">
      <c r="A5" s="662" t="s">
        <v>22</v>
      </c>
      <c r="B5" s="1653"/>
      <c r="C5" s="662" t="s">
        <v>375</v>
      </c>
      <c r="D5" s="662" t="s">
        <v>344</v>
      </c>
      <c r="E5" s="663" t="s">
        <v>68</v>
      </c>
      <c r="F5" s="663" t="s">
        <v>69</v>
      </c>
      <c r="G5" s="663" t="s">
        <v>70</v>
      </c>
      <c r="H5" s="663" t="s">
        <v>71</v>
      </c>
      <c r="I5" s="663" t="s">
        <v>72</v>
      </c>
      <c r="J5" s="1653"/>
    </row>
    <row r="6" spans="1:10" s="1" customFormat="1" ht="21.75" thickBot="1">
      <c r="A6" s="521"/>
      <c r="B6" s="392" t="s">
        <v>44</v>
      </c>
      <c r="C6" s="392"/>
      <c r="D6" s="392"/>
      <c r="E6" s="392"/>
      <c r="F6" s="393"/>
      <c r="G6" s="393"/>
      <c r="H6" s="393"/>
      <c r="I6" s="393">
        <f>I7+I10</f>
        <v>0</v>
      </c>
      <c r="J6" s="393"/>
    </row>
    <row r="7" spans="1:10" ht="22.5" customHeight="1" thickTop="1">
      <c r="A7" s="627">
        <v>1</v>
      </c>
      <c r="B7" s="625" t="s">
        <v>376</v>
      </c>
      <c r="C7" s="626"/>
      <c r="D7" s="626"/>
      <c r="E7" s="625"/>
      <c r="F7" s="624"/>
      <c r="G7" s="624"/>
      <c r="H7" s="624"/>
      <c r="I7" s="624">
        <f>SUM(I8:I9)</f>
        <v>0</v>
      </c>
      <c r="J7" s="624"/>
    </row>
    <row r="8" spans="1:10" ht="22.5" customHeight="1">
      <c r="A8" s="439"/>
      <c r="B8" s="262" t="s">
        <v>377</v>
      </c>
      <c r="C8" s="262"/>
      <c r="D8" s="262"/>
      <c r="E8" s="262"/>
      <c r="F8" s="263"/>
      <c r="G8" s="263"/>
      <c r="H8" s="263"/>
      <c r="I8" s="263"/>
      <c r="J8" s="263"/>
    </row>
    <row r="9" spans="1:10" ht="22.5" customHeight="1">
      <c r="A9" s="628"/>
      <c r="B9" s="262" t="s">
        <v>378</v>
      </c>
      <c r="C9" s="621"/>
      <c r="D9" s="621"/>
      <c r="E9" s="621"/>
      <c r="F9" s="622"/>
      <c r="G9" s="622"/>
      <c r="H9" s="622"/>
      <c r="I9" s="622"/>
      <c r="J9" s="622"/>
    </row>
    <row r="10" spans="1:10" ht="22.5" customHeight="1">
      <c r="A10" s="629">
        <v>2</v>
      </c>
      <c r="B10" s="630" t="s">
        <v>376</v>
      </c>
      <c r="C10" s="630"/>
      <c r="D10" s="630"/>
      <c r="E10" s="630"/>
      <c r="F10" s="631"/>
      <c r="G10" s="631"/>
      <c r="H10" s="631"/>
      <c r="I10" s="631">
        <f>SUM(I11:I12)</f>
        <v>0</v>
      </c>
      <c r="J10" s="631"/>
    </row>
    <row r="11" spans="1:10" ht="22.5" customHeight="1">
      <c r="A11" s="439"/>
      <c r="B11" s="262" t="s">
        <v>377</v>
      </c>
      <c r="C11" s="262"/>
      <c r="D11" s="262"/>
      <c r="E11" s="262"/>
      <c r="F11" s="263"/>
      <c r="G11" s="263"/>
      <c r="H11" s="263"/>
      <c r="I11" s="263"/>
      <c r="J11" s="263"/>
    </row>
    <row r="12" spans="1:10" ht="22.5" customHeight="1" thickBot="1">
      <c r="A12" s="633"/>
      <c r="B12" s="265" t="s">
        <v>378</v>
      </c>
      <c r="C12" s="265"/>
      <c r="D12" s="265"/>
      <c r="E12" s="265"/>
      <c r="F12" s="266"/>
      <c r="G12" s="266"/>
      <c r="H12" s="266"/>
      <c r="I12" s="266"/>
      <c r="J12" s="266"/>
    </row>
    <row r="13" spans="1:10" ht="22.5" customHeight="1" thickTop="1">
      <c r="B13" s="2" t="s">
        <v>31</v>
      </c>
      <c r="C13" s="620"/>
      <c r="D13" s="620"/>
      <c r="E13" s="620"/>
      <c r="F13" s="103"/>
      <c r="G13" s="103"/>
      <c r="H13" s="103"/>
      <c r="I13" s="103"/>
      <c r="J13" s="103"/>
    </row>
    <row r="14" spans="1:10" ht="22.5" customHeight="1">
      <c r="B14" s="2" t="s">
        <v>32</v>
      </c>
      <c r="C14" s="620"/>
      <c r="D14" s="620"/>
      <c r="E14" s="620"/>
      <c r="F14" s="103"/>
      <c r="G14" s="103"/>
      <c r="H14" s="103"/>
      <c r="I14" s="103"/>
      <c r="J14" s="103"/>
    </row>
    <row r="15" spans="1:10" ht="22.5" customHeight="1">
      <c r="B15" s="620"/>
      <c r="C15" s="620"/>
      <c r="D15" s="620"/>
      <c r="E15" s="620"/>
      <c r="F15" s="103"/>
      <c r="G15" s="103"/>
      <c r="H15" s="103"/>
      <c r="I15" s="103"/>
      <c r="J15" s="103"/>
    </row>
    <row r="16" spans="1:10" ht="22.5" customHeight="1">
      <c r="B16" s="620"/>
      <c r="C16" s="620"/>
      <c r="D16" s="620"/>
      <c r="E16" s="620"/>
      <c r="F16" s="103"/>
      <c r="G16" s="103"/>
      <c r="H16" s="103"/>
      <c r="I16" s="103"/>
      <c r="J16" s="103"/>
    </row>
    <row r="17" spans="1:10" ht="22.5" customHeight="1">
      <c r="B17" s="620"/>
      <c r="C17" s="620"/>
      <c r="D17" s="620"/>
      <c r="E17" s="620"/>
      <c r="F17" s="103"/>
      <c r="G17" s="103"/>
      <c r="H17" s="103"/>
      <c r="I17" s="103"/>
      <c r="J17" s="103"/>
    </row>
    <row r="18" spans="1:10" ht="22.5" customHeight="1">
      <c r="B18" s="620"/>
      <c r="C18" s="620"/>
      <c r="D18" s="620"/>
      <c r="E18" s="620"/>
      <c r="F18" s="103"/>
      <c r="G18" s="103"/>
      <c r="H18" s="103"/>
      <c r="I18" s="103"/>
      <c r="J18" s="103"/>
    </row>
    <row r="19" spans="1:10" ht="22.5" customHeight="1">
      <c r="B19" s="620"/>
      <c r="C19" s="620"/>
      <c r="D19" s="620"/>
      <c r="E19" s="620"/>
      <c r="F19" s="103"/>
      <c r="G19" s="103"/>
      <c r="H19" s="103"/>
      <c r="I19" s="103"/>
      <c r="J19" s="103"/>
    </row>
    <row r="20" spans="1:10" ht="22.5" customHeight="1">
      <c r="B20" s="620"/>
      <c r="C20" s="620"/>
      <c r="D20" s="620"/>
      <c r="E20" s="620"/>
      <c r="F20" s="103"/>
      <c r="G20" s="103"/>
      <c r="H20" s="103"/>
      <c r="I20" s="103"/>
      <c r="J20" s="103"/>
    </row>
    <row r="21" spans="1:10" ht="22.5" customHeight="1">
      <c r="B21" s="620"/>
      <c r="C21" s="620"/>
      <c r="D21" s="620"/>
      <c r="E21" s="620"/>
      <c r="F21" s="103"/>
      <c r="G21" s="103"/>
      <c r="H21" s="103"/>
      <c r="I21" s="103"/>
      <c r="J21" s="103"/>
    </row>
    <row r="22" spans="1:10" ht="22.5" customHeight="1">
      <c r="B22" s="620"/>
      <c r="C22" s="620"/>
      <c r="D22" s="620"/>
      <c r="E22" s="620"/>
      <c r="F22" s="103"/>
      <c r="G22" s="103"/>
      <c r="H22" s="103"/>
      <c r="I22" s="103"/>
      <c r="J22" s="103"/>
    </row>
    <row r="23" spans="1:10" ht="22.5" customHeight="1">
      <c r="B23" s="620"/>
      <c r="C23" s="620"/>
      <c r="D23" s="620"/>
      <c r="E23" s="620"/>
      <c r="F23" s="103"/>
      <c r="G23" s="103"/>
      <c r="H23" s="103"/>
      <c r="I23" s="103"/>
      <c r="J23" s="103"/>
    </row>
    <row r="24" spans="1:10" ht="26.25">
      <c r="A24" s="103"/>
      <c r="B24" s="975" t="s">
        <v>46</v>
      </c>
      <c r="C24" s="975"/>
      <c r="D24" s="975"/>
      <c r="E24" s="973"/>
      <c r="F24" s="103"/>
      <c r="G24" s="103"/>
      <c r="H24" s="103"/>
      <c r="I24" s="103"/>
      <c r="J24" s="103"/>
    </row>
    <row r="25" spans="1:10">
      <c r="B25" s="1618" t="s">
        <v>509</v>
      </c>
      <c r="C25" s="1618"/>
      <c r="D25" s="1618"/>
      <c r="E25" s="1618"/>
      <c r="F25" s="1618"/>
      <c r="G25" s="1618"/>
      <c r="H25" s="1618"/>
      <c r="I25" s="1618"/>
      <c r="J25" s="1618"/>
    </row>
    <row r="26" spans="1:10">
      <c r="A26" s="623"/>
      <c r="B26" s="1648" t="s">
        <v>54</v>
      </c>
      <c r="C26" s="616" t="s">
        <v>345</v>
      </c>
      <c r="D26" s="469" t="s">
        <v>229</v>
      </c>
      <c r="E26" s="1657" t="s">
        <v>510</v>
      </c>
      <c r="F26" s="1658"/>
      <c r="G26" s="1658"/>
      <c r="H26" s="1658"/>
      <c r="I26" s="1659"/>
      <c r="J26" s="1648" t="s">
        <v>10</v>
      </c>
    </row>
    <row r="27" spans="1:10" ht="42.75" thickBot="1">
      <c r="A27" s="639" t="s">
        <v>22</v>
      </c>
      <c r="B27" s="1622"/>
      <c r="C27" s="619" t="s">
        <v>375</v>
      </c>
      <c r="D27" s="619" t="s">
        <v>344</v>
      </c>
      <c r="E27" s="381" t="s">
        <v>68</v>
      </c>
      <c r="F27" s="381" t="s">
        <v>69</v>
      </c>
      <c r="G27" s="381" t="s">
        <v>70</v>
      </c>
      <c r="H27" s="381" t="s">
        <v>71</v>
      </c>
      <c r="I27" s="381" t="s">
        <v>72</v>
      </c>
      <c r="J27" s="1622"/>
    </row>
    <row r="28" spans="1:10" ht="22.5" thickTop="1" thickBot="1">
      <c r="A28" s="635"/>
      <c r="B28" s="1649" t="s">
        <v>33</v>
      </c>
      <c r="C28" s="1650"/>
      <c r="D28" s="1650"/>
      <c r="E28" s="1650"/>
      <c r="F28" s="1650"/>
      <c r="G28" s="1650"/>
      <c r="H28" s="1651"/>
      <c r="I28" s="278">
        <f>I29+I33</f>
        <v>41220</v>
      </c>
      <c r="J28" s="279"/>
    </row>
    <row r="29" spans="1:10" s="58" customFormat="1" ht="26.25" customHeight="1" thickTop="1">
      <c r="A29" s="638">
        <v>1</v>
      </c>
      <c r="B29" s="268" t="s">
        <v>381</v>
      </c>
      <c r="C29" s="268"/>
      <c r="D29" s="268"/>
      <c r="E29" s="268"/>
      <c r="F29" s="268"/>
      <c r="G29" s="268"/>
      <c r="H29" s="268"/>
      <c r="I29" s="634">
        <f>SUM(I30:I32)</f>
        <v>21600</v>
      </c>
      <c r="J29" s="268"/>
    </row>
    <row r="30" spans="1:10" s="58" customFormat="1" ht="22.5" customHeight="1">
      <c r="A30" s="120"/>
      <c r="B30" s="658" t="s">
        <v>380</v>
      </c>
      <c r="C30" s="269"/>
      <c r="D30" s="269"/>
      <c r="E30" s="264"/>
      <c r="F30" s="120"/>
      <c r="G30" s="120"/>
      <c r="H30" s="120"/>
      <c r="I30" s="270"/>
      <c r="J30" s="269" t="s">
        <v>388</v>
      </c>
    </row>
    <row r="31" spans="1:10" s="58" customFormat="1" ht="43.5" customHeight="1">
      <c r="A31" s="120"/>
      <c r="B31" s="269" t="s">
        <v>379</v>
      </c>
      <c r="C31" s="269"/>
      <c r="D31" s="269"/>
      <c r="E31" s="271">
        <v>50</v>
      </c>
      <c r="F31" s="239">
        <v>3</v>
      </c>
      <c r="G31" s="239">
        <v>8</v>
      </c>
      <c r="H31" s="239">
        <v>4</v>
      </c>
      <c r="I31" s="272">
        <f>E31*F31*G31*H31</f>
        <v>4800</v>
      </c>
      <c r="J31" s="269" t="s">
        <v>389</v>
      </c>
    </row>
    <row r="32" spans="1:10" s="58" customFormat="1" ht="27" customHeight="1">
      <c r="A32" s="645"/>
      <c r="B32" s="646" t="s">
        <v>384</v>
      </c>
      <c r="C32" s="646"/>
      <c r="D32" s="646"/>
      <c r="E32" s="647">
        <v>60</v>
      </c>
      <c r="F32" s="648">
        <v>7</v>
      </c>
      <c r="G32" s="648">
        <v>8</v>
      </c>
      <c r="H32" s="649">
        <v>5</v>
      </c>
      <c r="I32" s="650">
        <f>E32*F32*G32*H32</f>
        <v>16800</v>
      </c>
      <c r="J32" s="646"/>
    </row>
    <row r="33" spans="1:10" s="58" customFormat="1" ht="45" customHeight="1">
      <c r="A33" s="654">
        <v>2</v>
      </c>
      <c r="B33" s="655" t="s">
        <v>382</v>
      </c>
      <c r="C33" s="655"/>
      <c r="D33" s="655"/>
      <c r="E33" s="655"/>
      <c r="F33" s="655"/>
      <c r="G33" s="655"/>
      <c r="H33" s="655"/>
      <c r="I33" s="657">
        <f>SUM(I34:I36)</f>
        <v>19620</v>
      </c>
      <c r="J33" s="655"/>
    </row>
    <row r="34" spans="1:10" s="58" customFormat="1" ht="43.5" customHeight="1">
      <c r="A34" s="651"/>
      <c r="B34" s="652" t="s">
        <v>385</v>
      </c>
      <c r="C34" s="652"/>
      <c r="D34" s="652"/>
      <c r="E34" s="262"/>
      <c r="F34" s="651"/>
      <c r="G34" s="651"/>
      <c r="H34" s="651"/>
      <c r="I34" s="653"/>
      <c r="J34" s="656" t="s">
        <v>386</v>
      </c>
    </row>
    <row r="35" spans="1:10" s="58" customFormat="1" ht="27" customHeight="1">
      <c r="A35" s="120"/>
      <c r="B35" s="269" t="s">
        <v>383</v>
      </c>
      <c r="C35" s="269"/>
      <c r="D35" s="269"/>
      <c r="E35" s="271">
        <v>50</v>
      </c>
      <c r="F35" s="239">
        <v>3</v>
      </c>
      <c r="G35" s="239">
        <v>3</v>
      </c>
      <c r="H35" s="239">
        <v>10</v>
      </c>
      <c r="I35" s="272">
        <f>E35*F35*G35*H35</f>
        <v>4500</v>
      </c>
      <c r="J35" s="269" t="s">
        <v>387</v>
      </c>
    </row>
    <row r="36" spans="1:10" s="58" customFormat="1" ht="27" customHeight="1" thickBot="1">
      <c r="A36" s="637"/>
      <c r="B36" s="273" t="s">
        <v>384</v>
      </c>
      <c r="C36" s="273"/>
      <c r="D36" s="273"/>
      <c r="E36" s="274">
        <v>60</v>
      </c>
      <c r="F36" s="275">
        <v>7</v>
      </c>
      <c r="G36" s="275">
        <v>3</v>
      </c>
      <c r="H36" s="276">
        <v>12</v>
      </c>
      <c r="I36" s="277">
        <f>E36*F36*G36*H36</f>
        <v>15120</v>
      </c>
      <c r="J36" s="273"/>
    </row>
    <row r="37" spans="1:10" s="58" customFormat="1" ht="27" customHeight="1" thickTop="1">
      <c r="A37" s="104"/>
      <c r="B37" s="640"/>
      <c r="C37" s="640"/>
      <c r="D37" s="640"/>
      <c r="E37" s="641"/>
      <c r="F37" s="642"/>
      <c r="G37" s="642"/>
      <c r="H37" s="643"/>
      <c r="I37" s="644"/>
      <c r="J37" s="640"/>
    </row>
    <row r="38" spans="1:10">
      <c r="B38" s="2" t="s">
        <v>31</v>
      </c>
    </row>
    <row r="39" spans="1:10">
      <c r="B39" s="2" t="s">
        <v>32</v>
      </c>
    </row>
  </sheetData>
  <mergeCells count="9">
    <mergeCell ref="J26:J27"/>
    <mergeCell ref="B25:J25"/>
    <mergeCell ref="B28:H28"/>
    <mergeCell ref="B2:J2"/>
    <mergeCell ref="B4:B5"/>
    <mergeCell ref="J4:J5"/>
    <mergeCell ref="E4:I4"/>
    <mergeCell ref="B26:B27"/>
    <mergeCell ref="E26:I26"/>
  </mergeCells>
  <phoneticPr fontId="2" type="noConversion"/>
  <pageMargins left="0.45" right="0.15" top="0.51" bottom="0.51181102362204722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I41"/>
  <sheetViews>
    <sheetView workbookViewId="0">
      <selection activeCell="H6" sqref="H6"/>
    </sheetView>
  </sheetViews>
  <sheetFormatPr defaultRowHeight="21"/>
  <cols>
    <col min="1" max="1" width="5.42578125" style="116" customWidth="1"/>
    <col min="2" max="2" width="30.28515625" style="5" customWidth="1"/>
    <col min="3" max="4" width="13.5703125" style="5" customWidth="1"/>
    <col min="5" max="6" width="10.5703125" style="5" customWidth="1"/>
    <col min="7" max="8" width="15.7109375" style="5" customWidth="1"/>
    <col min="9" max="9" width="26.5703125" style="5" customWidth="1"/>
  </cols>
  <sheetData>
    <row r="1" spans="1:9">
      <c r="I1" s="12" t="s">
        <v>138</v>
      </c>
    </row>
    <row r="2" spans="1:9" s="11" customFormat="1">
      <c r="A2" s="116"/>
      <c r="B2" s="1618" t="s">
        <v>716</v>
      </c>
      <c r="C2" s="1618"/>
      <c r="D2" s="1618"/>
      <c r="E2" s="1618"/>
      <c r="F2" s="1618"/>
      <c r="G2" s="1618"/>
      <c r="H2" s="1618"/>
      <c r="I2" s="1618"/>
    </row>
    <row r="3" spans="1:9" ht="18.75">
      <c r="A3" s="6" t="str">
        <f>สรุปคำขอ!A3</f>
        <v>หน่วยงาน ...............................................................................</v>
      </c>
      <c r="C3" s="6"/>
      <c r="D3" s="6"/>
      <c r="E3" s="6"/>
      <c r="F3" s="6"/>
      <c r="G3" s="6"/>
      <c r="H3" s="6"/>
      <c r="I3" s="12"/>
    </row>
    <row r="4" spans="1:9">
      <c r="A4" s="1653" t="s">
        <v>22</v>
      </c>
      <c r="B4" s="1662" t="s">
        <v>47</v>
      </c>
      <c r="C4" s="1293" t="s">
        <v>229</v>
      </c>
      <c r="D4" s="1290" t="s">
        <v>508</v>
      </c>
      <c r="E4" s="1663" t="s">
        <v>717</v>
      </c>
      <c r="F4" s="1664"/>
      <c r="G4" s="1664"/>
      <c r="H4" s="1665"/>
      <c r="I4" s="1662" t="s">
        <v>10</v>
      </c>
    </row>
    <row r="5" spans="1:9" ht="37.5">
      <c r="A5" s="1660"/>
      <c r="B5" s="1662"/>
      <c r="C5" s="662" t="s">
        <v>375</v>
      </c>
      <c r="D5" s="662" t="s">
        <v>344</v>
      </c>
      <c r="E5" s="679" t="s">
        <v>63</v>
      </c>
      <c r="F5" s="679" t="s">
        <v>135</v>
      </c>
      <c r="G5" s="679" t="s">
        <v>144</v>
      </c>
      <c r="H5" s="679" t="s">
        <v>143</v>
      </c>
      <c r="I5" s="1662"/>
    </row>
    <row r="6" spans="1:9" ht="21.75" thickBot="1">
      <c r="A6" s="519"/>
      <c r="B6" s="96" t="s">
        <v>44</v>
      </c>
      <c r="C6" s="96"/>
      <c r="D6" s="96"/>
      <c r="E6" s="689"/>
      <c r="F6" s="689"/>
      <c r="G6" s="689"/>
      <c r="H6" s="259">
        <f>H10+H15</f>
        <v>0</v>
      </c>
      <c r="I6" s="21"/>
    </row>
    <row r="7" spans="1:9" ht="21.75" thickTop="1">
      <c r="A7" s="439">
        <v>1</v>
      </c>
      <c r="B7" s="240" t="s">
        <v>140</v>
      </c>
      <c r="C7" s="240"/>
      <c r="D7" s="240"/>
      <c r="E7" s="241"/>
      <c r="F7" s="100"/>
      <c r="G7" s="100"/>
      <c r="H7" s="100"/>
      <c r="I7" s="100"/>
    </row>
    <row r="8" spans="1:9">
      <c r="A8" s="119"/>
      <c r="B8" s="246" t="s">
        <v>399</v>
      </c>
      <c r="C8" s="246"/>
      <c r="D8" s="246"/>
      <c r="E8" s="248">
        <v>0</v>
      </c>
      <c r="F8" s="249">
        <v>0</v>
      </c>
      <c r="G8" s="250">
        <f>E8*F8</f>
        <v>0</v>
      </c>
      <c r="H8" s="250">
        <f>G8*12</f>
        <v>0</v>
      </c>
      <c r="I8" s="18" t="s">
        <v>404</v>
      </c>
    </row>
    <row r="9" spans="1:9" ht="21.75" thickBot="1">
      <c r="A9" s="633"/>
      <c r="B9" s="246" t="s">
        <v>400</v>
      </c>
      <c r="C9" s="246"/>
      <c r="D9" s="246"/>
      <c r="E9" s="248">
        <v>0</v>
      </c>
      <c r="F9" s="249">
        <v>0</v>
      </c>
      <c r="G9" s="250">
        <f>E9*F9</f>
        <v>0</v>
      </c>
      <c r="H9" s="250">
        <f>G9*12</f>
        <v>0</v>
      </c>
      <c r="I9" s="18"/>
    </row>
    <row r="10" spans="1:9" ht="22.5" thickTop="1" thickBot="1">
      <c r="A10" s="677"/>
      <c r="B10" s="260" t="s">
        <v>139</v>
      </c>
      <c r="C10" s="260"/>
      <c r="D10" s="260"/>
      <c r="E10" s="68">
        <f>SUM(E8:E9)</f>
        <v>0</v>
      </c>
      <c r="F10" s="252"/>
      <c r="G10" s="252"/>
      <c r="H10" s="252">
        <f>SUM(H8:H9)</f>
        <v>0</v>
      </c>
      <c r="I10" s="64"/>
    </row>
    <row r="11" spans="1:9" ht="21.75" thickTop="1">
      <c r="A11" s="439">
        <v>2</v>
      </c>
      <c r="B11" s="246" t="s">
        <v>397</v>
      </c>
      <c r="C11" s="246"/>
      <c r="D11" s="246"/>
      <c r="E11" s="247"/>
      <c r="F11" s="250"/>
      <c r="G11" s="250"/>
      <c r="H11" s="250"/>
      <c r="I11" s="18"/>
    </row>
    <row r="12" spans="1:9" ht="21" customHeight="1">
      <c r="A12" s="119"/>
      <c r="B12" s="246" t="s">
        <v>815</v>
      </c>
      <c r="C12" s="246"/>
      <c r="D12" s="246"/>
      <c r="E12" s="248">
        <v>0</v>
      </c>
      <c r="F12" s="249">
        <v>0</v>
      </c>
      <c r="G12" s="250">
        <f>E12*F12</f>
        <v>0</v>
      </c>
      <c r="H12" s="250">
        <f>G12*12</f>
        <v>0</v>
      </c>
      <c r="I12" s="18" t="s">
        <v>403</v>
      </c>
    </row>
    <row r="13" spans="1:9" ht="21" customHeight="1">
      <c r="A13" s="119"/>
      <c r="B13" s="246" t="s">
        <v>398</v>
      </c>
      <c r="C13" s="246"/>
      <c r="D13" s="246"/>
      <c r="E13" s="248">
        <v>0</v>
      </c>
      <c r="F13" s="249">
        <v>0</v>
      </c>
      <c r="G13" s="250">
        <f>E13*F13</f>
        <v>0</v>
      </c>
      <c r="H13" s="250">
        <f>G13*12</f>
        <v>0</v>
      </c>
      <c r="I13" s="18"/>
    </row>
    <row r="14" spans="1:9" ht="21" customHeight="1" thickBot="1">
      <c r="A14" s="633"/>
      <c r="B14" s="242"/>
      <c r="C14" s="242"/>
      <c r="D14" s="242"/>
      <c r="E14" s="242"/>
      <c r="F14" s="251"/>
      <c r="G14" s="251"/>
      <c r="H14" s="251"/>
      <c r="I14" s="152"/>
    </row>
    <row r="15" spans="1:9" ht="22.5" thickTop="1" thickBot="1">
      <c r="A15" s="677"/>
      <c r="B15" s="678" t="s">
        <v>401</v>
      </c>
      <c r="C15" s="678"/>
      <c r="D15" s="678"/>
      <c r="E15" s="68"/>
      <c r="F15" s="252"/>
      <c r="G15" s="252"/>
      <c r="H15" s="252">
        <f>SUM(H12:H14)</f>
        <v>0</v>
      </c>
      <c r="I15" s="64"/>
    </row>
    <row r="16" spans="1:9" ht="21.75" thickTop="1">
      <c r="B16" s="287"/>
      <c r="C16" s="287"/>
      <c r="D16" s="287"/>
      <c r="E16" s="61"/>
      <c r="F16" s="544"/>
      <c r="G16" s="544"/>
      <c r="H16" s="544"/>
      <c r="I16" s="9"/>
    </row>
    <row r="17" spans="1:9">
      <c r="B17" s="287"/>
      <c r="C17" s="287"/>
      <c r="D17" s="287"/>
      <c r="E17" s="61"/>
      <c r="F17" s="544"/>
      <c r="G17" s="544"/>
      <c r="H17" s="544"/>
      <c r="I17" s="9"/>
    </row>
    <row r="18" spans="1:9">
      <c r="B18" s="287"/>
      <c r="C18" s="287"/>
      <c r="D18" s="287"/>
      <c r="E18" s="61"/>
      <c r="F18" s="544"/>
      <c r="G18" s="544"/>
      <c r="H18" s="544"/>
      <c r="I18" s="9"/>
    </row>
    <row r="19" spans="1:9">
      <c r="B19" s="287"/>
      <c r="C19" s="287"/>
      <c r="D19" s="287"/>
      <c r="E19" s="61"/>
      <c r="F19" s="544"/>
      <c r="G19" s="544"/>
      <c r="H19" s="544"/>
      <c r="I19" s="9"/>
    </row>
    <row r="20" spans="1:9">
      <c r="B20" s="287"/>
      <c r="C20" s="287"/>
      <c r="D20" s="287"/>
      <c r="E20" s="61"/>
      <c r="F20" s="544"/>
      <c r="G20" s="544"/>
      <c r="H20" s="544"/>
      <c r="I20" s="9"/>
    </row>
    <row r="21" spans="1:9">
      <c r="B21" s="287"/>
      <c r="C21" s="287"/>
      <c r="D21" s="287"/>
      <c r="E21" s="61"/>
      <c r="F21" s="544"/>
      <c r="G21" s="544"/>
      <c r="H21" s="544"/>
      <c r="I21" s="9"/>
    </row>
    <row r="22" spans="1:9">
      <c r="B22" s="287"/>
      <c r="C22" s="287"/>
      <c r="D22" s="287"/>
      <c r="E22" s="61"/>
      <c r="F22" s="544"/>
      <c r="G22" s="544"/>
      <c r="H22" s="544"/>
      <c r="I22" s="9"/>
    </row>
    <row r="23" spans="1:9">
      <c r="B23" s="287"/>
      <c r="C23" s="287"/>
      <c r="D23" s="287"/>
      <c r="E23" s="61"/>
      <c r="F23" s="544"/>
      <c r="G23" s="544"/>
      <c r="H23" s="544"/>
      <c r="I23" s="9"/>
    </row>
    <row r="24" spans="1:9">
      <c r="B24" s="287"/>
      <c r="C24" s="287"/>
      <c r="D24" s="287"/>
      <c r="E24" s="61"/>
      <c r="F24" s="544"/>
      <c r="G24" s="544"/>
      <c r="H24" s="544"/>
      <c r="I24" s="9"/>
    </row>
    <row r="25" spans="1:9">
      <c r="B25" s="287"/>
      <c r="C25" s="287"/>
      <c r="D25" s="287"/>
      <c r="E25" s="61"/>
      <c r="F25" s="544"/>
      <c r="G25" s="544"/>
      <c r="H25" s="544"/>
      <c r="I25" s="9"/>
    </row>
    <row r="26" spans="1:9">
      <c r="A26" s="431" t="s">
        <v>46</v>
      </c>
      <c r="B26" s="287"/>
      <c r="C26" s="287"/>
      <c r="D26" s="287"/>
      <c r="E26" s="61"/>
      <c r="F26" s="544"/>
      <c r="G26" s="544"/>
      <c r="H26" s="544"/>
      <c r="I26" s="9"/>
    </row>
    <row r="27" spans="1:9">
      <c r="A27" s="1661" t="s">
        <v>716</v>
      </c>
      <c r="B27" s="1661"/>
      <c r="C27" s="1661"/>
      <c r="D27" s="1661"/>
      <c r="E27" s="1661"/>
      <c r="F27" s="1661"/>
      <c r="G27" s="1661"/>
      <c r="H27" s="1661"/>
      <c r="I27" s="1661"/>
    </row>
    <row r="28" spans="1:9">
      <c r="A28" s="1653" t="s">
        <v>22</v>
      </c>
      <c r="B28" s="1662" t="s">
        <v>47</v>
      </c>
      <c r="C28" s="1293" t="s">
        <v>229</v>
      </c>
      <c r="D28" s="1290" t="s">
        <v>508</v>
      </c>
      <c r="E28" s="1663" t="s">
        <v>717</v>
      </c>
      <c r="F28" s="1664"/>
      <c r="G28" s="1664"/>
      <c r="H28" s="1665"/>
      <c r="I28" s="1662" t="s">
        <v>10</v>
      </c>
    </row>
    <row r="29" spans="1:9" ht="37.5">
      <c r="A29" s="1660"/>
      <c r="B29" s="1662"/>
      <c r="C29" s="662" t="s">
        <v>375</v>
      </c>
      <c r="D29" s="662" t="s">
        <v>344</v>
      </c>
      <c r="E29" s="679" t="s">
        <v>63</v>
      </c>
      <c r="F29" s="679" t="s">
        <v>135</v>
      </c>
      <c r="G29" s="679" t="s">
        <v>144</v>
      </c>
      <c r="H29" s="679" t="s">
        <v>143</v>
      </c>
      <c r="I29" s="1662"/>
    </row>
    <row r="30" spans="1:9" ht="21.75" thickBot="1">
      <c r="A30" s="519"/>
      <c r="B30" s="96" t="s">
        <v>44</v>
      </c>
      <c r="C30" s="688">
        <v>2834400</v>
      </c>
      <c r="D30" s="688">
        <v>3850000</v>
      </c>
      <c r="E30" s="689"/>
      <c r="F30" s="689"/>
      <c r="G30" s="689"/>
      <c r="H30" s="259">
        <f>H35+H40</f>
        <v>4851600</v>
      </c>
      <c r="I30" s="21"/>
    </row>
    <row r="31" spans="1:9" ht="21.75" thickTop="1">
      <c r="A31" s="439">
        <v>1</v>
      </c>
      <c r="B31" s="240" t="s">
        <v>140</v>
      </c>
      <c r="C31" s="240"/>
      <c r="D31" s="240"/>
      <c r="E31" s="241"/>
      <c r="F31" s="100"/>
      <c r="G31" s="100"/>
      <c r="H31" s="100"/>
      <c r="I31" s="100"/>
    </row>
    <row r="32" spans="1:9">
      <c r="A32" s="119"/>
      <c r="B32" s="681" t="s">
        <v>133</v>
      </c>
      <c r="C32" s="246"/>
      <c r="D32" s="246"/>
      <c r="E32" s="248">
        <v>2</v>
      </c>
      <c r="F32" s="249">
        <v>44900</v>
      </c>
      <c r="G32" s="250">
        <f>E32*F32</f>
        <v>89800</v>
      </c>
      <c r="H32" s="250">
        <f>G32*12</f>
        <v>1077600</v>
      </c>
      <c r="I32" s="18" t="s">
        <v>402</v>
      </c>
    </row>
    <row r="33" spans="1:9">
      <c r="A33" s="119"/>
      <c r="B33" s="681" t="s">
        <v>134</v>
      </c>
      <c r="C33" s="246"/>
      <c r="D33" s="246"/>
      <c r="E33" s="248">
        <v>5</v>
      </c>
      <c r="F33" s="249">
        <v>44900</v>
      </c>
      <c r="G33" s="250">
        <f>E33*F33</f>
        <v>224500</v>
      </c>
      <c r="H33" s="250">
        <f>G33*12</f>
        <v>2694000</v>
      </c>
      <c r="I33" s="18"/>
    </row>
    <row r="34" spans="1:9" ht="21.75" thickBot="1">
      <c r="A34" s="633"/>
      <c r="B34" s="682"/>
      <c r="C34" s="253"/>
      <c r="D34" s="253"/>
      <c r="E34" s="254"/>
      <c r="F34" s="255"/>
      <c r="G34" s="256"/>
      <c r="H34" s="256"/>
      <c r="I34" s="15"/>
    </row>
    <row r="35" spans="1:9" ht="22.5" thickTop="1" thickBot="1">
      <c r="A35" s="677"/>
      <c r="B35" s="260" t="s">
        <v>139</v>
      </c>
      <c r="C35" s="260"/>
      <c r="D35" s="260"/>
      <c r="E35" s="68">
        <f>SUM(E32:E34)</f>
        <v>7</v>
      </c>
      <c r="F35" s="252"/>
      <c r="G35" s="252"/>
      <c r="H35" s="252">
        <f>SUM(H32:H33)</f>
        <v>3771600</v>
      </c>
      <c r="I35" s="64"/>
    </row>
    <row r="36" spans="1:9" ht="21.75" thickTop="1">
      <c r="A36" s="439">
        <v>2</v>
      </c>
      <c r="B36" s="246" t="s">
        <v>397</v>
      </c>
      <c r="C36" s="246"/>
      <c r="D36" s="246"/>
      <c r="E36" s="247"/>
      <c r="F36" s="250"/>
      <c r="G36" s="250"/>
      <c r="H36" s="250"/>
      <c r="I36" s="18"/>
    </row>
    <row r="37" spans="1:9" ht="21.75" customHeight="1">
      <c r="A37" s="119"/>
      <c r="B37" s="246" t="s">
        <v>815</v>
      </c>
      <c r="C37" s="683"/>
      <c r="D37" s="683"/>
      <c r="E37" s="248">
        <v>2</v>
      </c>
      <c r="F37" s="684">
        <v>45000</v>
      </c>
      <c r="G37" s="685">
        <f>E37*F37</f>
        <v>90000</v>
      </c>
      <c r="H37" s="685">
        <f>G37*12</f>
        <v>1080000</v>
      </c>
      <c r="I37" s="686" t="s">
        <v>403</v>
      </c>
    </row>
    <row r="38" spans="1:9">
      <c r="A38" s="119"/>
      <c r="B38" s="246" t="s">
        <v>398</v>
      </c>
      <c r="C38" s="246"/>
      <c r="D38" s="246"/>
      <c r="E38" s="248">
        <v>0</v>
      </c>
      <c r="F38" s="249">
        <v>0</v>
      </c>
      <c r="G38" s="250">
        <f>E38*F38</f>
        <v>0</v>
      </c>
      <c r="H38" s="250">
        <f>G38*12</f>
        <v>0</v>
      </c>
      <c r="I38" s="18"/>
    </row>
    <row r="39" spans="1:9" ht="21.75" thickBot="1">
      <c r="A39" s="633"/>
      <c r="B39" s="242"/>
      <c r="C39" s="242"/>
      <c r="D39" s="242"/>
      <c r="E39" s="242"/>
      <c r="F39" s="251"/>
      <c r="G39" s="251"/>
      <c r="H39" s="251"/>
      <c r="I39" s="152"/>
    </row>
    <row r="40" spans="1:9" ht="22.5" thickTop="1" thickBot="1">
      <c r="A40" s="680"/>
      <c r="B40" s="260" t="s">
        <v>137</v>
      </c>
      <c r="C40" s="260"/>
      <c r="D40" s="260"/>
      <c r="E40" s="68"/>
      <c r="F40" s="252"/>
      <c r="G40" s="252"/>
      <c r="H40" s="252">
        <f>SUM(H37:H39)</f>
        <v>1080000</v>
      </c>
      <c r="I40" s="64"/>
    </row>
    <row r="41" spans="1:9" ht="21.75" thickTop="1">
      <c r="B41" s="61"/>
      <c r="C41" s="61"/>
      <c r="D41" s="61"/>
      <c r="E41" s="61"/>
      <c r="F41" s="9"/>
      <c r="G41" s="9"/>
      <c r="H41" s="9"/>
      <c r="I41" s="9"/>
    </row>
  </sheetData>
  <mergeCells count="10">
    <mergeCell ref="A4:A5"/>
    <mergeCell ref="A28:A29"/>
    <mergeCell ref="A27:I27"/>
    <mergeCell ref="B2:I2"/>
    <mergeCell ref="B4:B5"/>
    <mergeCell ref="E4:H4"/>
    <mergeCell ref="I4:I5"/>
    <mergeCell ref="B28:B29"/>
    <mergeCell ref="E28:H28"/>
    <mergeCell ref="I28:I29"/>
  </mergeCells>
  <pageMargins left="0.39" right="0.24" top="0.37" bottom="0.3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"/>
  <sheetViews>
    <sheetView tabSelected="1" workbookViewId="0">
      <selection activeCell="I5" sqref="I5"/>
    </sheetView>
  </sheetViews>
  <sheetFormatPr defaultRowHeight="21"/>
  <cols>
    <col min="1" max="1" width="5.85546875" style="116" customWidth="1"/>
    <col min="2" max="2" width="26" style="2" customWidth="1"/>
    <col min="3" max="3" width="16.28515625" style="2" customWidth="1"/>
    <col min="4" max="4" width="13.5703125" style="2" customWidth="1"/>
    <col min="5" max="5" width="9.140625" style="2"/>
    <col min="6" max="7" width="13.28515625" style="2" customWidth="1"/>
    <col min="8" max="8" width="14.140625" style="2" bestFit="1" customWidth="1"/>
    <col min="9" max="9" width="15.28515625" style="2" customWidth="1"/>
    <col min="10" max="10" width="16" style="2" customWidth="1"/>
    <col min="11" max="16384" width="9.140625" style="2"/>
  </cols>
  <sheetData>
    <row r="1" spans="1:10">
      <c r="I1" s="1667" t="s">
        <v>142</v>
      </c>
      <c r="J1" s="1667"/>
    </row>
    <row r="2" spans="1:10" ht="23.25">
      <c r="A2" s="1666" t="s">
        <v>913</v>
      </c>
      <c r="B2" s="1666"/>
      <c r="C2" s="1666"/>
      <c r="D2" s="1666"/>
      <c r="E2" s="1666"/>
      <c r="F2" s="1666"/>
      <c r="G2" s="1666"/>
      <c r="H2" s="1666"/>
      <c r="I2" s="1666"/>
      <c r="J2" s="1666"/>
    </row>
    <row r="3" spans="1:10">
      <c r="A3" s="1668" t="s">
        <v>43</v>
      </c>
      <c r="B3" s="1668" t="s">
        <v>910</v>
      </c>
      <c r="C3" s="1668" t="s">
        <v>822</v>
      </c>
      <c r="D3" s="1668" t="s">
        <v>11</v>
      </c>
      <c r="E3" s="1669" t="s">
        <v>911</v>
      </c>
      <c r="F3" s="1668" t="s">
        <v>83</v>
      </c>
      <c r="G3" s="1668"/>
      <c r="H3" s="1669" t="s">
        <v>959</v>
      </c>
      <c r="I3" s="2158" t="s">
        <v>960</v>
      </c>
      <c r="J3" s="1668" t="s">
        <v>17</v>
      </c>
    </row>
    <row r="4" spans="1:10" ht="46.5" customHeight="1">
      <c r="A4" s="1668"/>
      <c r="B4" s="1668"/>
      <c r="C4" s="1668"/>
      <c r="D4" s="1668"/>
      <c r="E4" s="1669"/>
      <c r="F4" s="1563" t="s">
        <v>912</v>
      </c>
      <c r="G4" s="1607" t="s">
        <v>948</v>
      </c>
      <c r="H4" s="1668"/>
      <c r="I4" s="2159"/>
      <c r="J4" s="1668"/>
    </row>
    <row r="5" spans="1:10" ht="21.75" thickBot="1">
      <c r="A5" s="519"/>
      <c r="B5" s="2038"/>
      <c r="C5" s="2038"/>
      <c r="D5" s="1610" t="s">
        <v>44</v>
      </c>
      <c r="E5" s="2038"/>
      <c r="F5" s="393"/>
      <c r="G5" s="393"/>
      <c r="H5" s="393"/>
      <c r="I5" s="981">
        <f>SUM(I6:I18)</f>
        <v>0</v>
      </c>
      <c r="J5" s="393"/>
    </row>
    <row r="6" spans="1:10" ht="21.75" thickTop="1">
      <c r="A6" s="801">
        <v>1</v>
      </c>
      <c r="B6" s="341"/>
      <c r="C6" s="341"/>
      <c r="D6" s="341"/>
      <c r="E6" s="341"/>
      <c r="F6" s="341"/>
      <c r="G6" s="341"/>
      <c r="H6" s="341"/>
      <c r="I6" s="341"/>
      <c r="J6" s="341"/>
    </row>
    <row r="7" spans="1:10">
      <c r="A7" s="119">
        <v>2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0">
      <c r="A8" s="119">
        <v>3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0">
      <c r="A9" s="119">
        <v>4</v>
      </c>
      <c r="B9" s="127"/>
      <c r="C9" s="127"/>
      <c r="D9" s="127"/>
      <c r="E9" s="127"/>
      <c r="F9" s="127"/>
      <c r="G9" s="127"/>
      <c r="H9" s="127"/>
      <c r="I9" s="127"/>
      <c r="J9" s="127"/>
    </row>
    <row r="10" spans="1:10">
      <c r="A10" s="119">
        <v>5</v>
      </c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>
      <c r="A11" s="119">
        <v>6</v>
      </c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>
      <c r="A12" s="119">
        <v>7</v>
      </c>
      <c r="B12" s="127"/>
      <c r="C12" s="127"/>
      <c r="D12" s="127"/>
      <c r="E12" s="127"/>
      <c r="F12" s="127"/>
      <c r="G12" s="127"/>
      <c r="H12" s="127"/>
      <c r="I12" s="127"/>
      <c r="J12" s="127"/>
    </row>
    <row r="13" spans="1:10">
      <c r="A13" s="119">
        <v>8</v>
      </c>
      <c r="B13" s="127"/>
      <c r="C13" s="127"/>
      <c r="D13" s="127"/>
      <c r="E13" s="127"/>
      <c r="F13" s="127"/>
      <c r="G13" s="127"/>
      <c r="H13" s="127"/>
      <c r="I13" s="127"/>
      <c r="J13" s="127"/>
    </row>
    <row r="14" spans="1:10">
      <c r="A14" s="119">
        <v>9</v>
      </c>
      <c r="B14" s="127"/>
      <c r="C14" s="127"/>
      <c r="D14" s="127"/>
      <c r="E14" s="127"/>
      <c r="F14" s="127"/>
      <c r="G14" s="127"/>
      <c r="H14" s="127"/>
      <c r="I14" s="127"/>
      <c r="J14" s="127"/>
    </row>
    <row r="15" spans="1:10">
      <c r="A15" s="119">
        <v>10</v>
      </c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0">
      <c r="A16" s="119">
        <v>11</v>
      </c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0">
      <c r="A17" s="119">
        <v>12</v>
      </c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0">
      <c r="A18" s="119">
        <v>13</v>
      </c>
      <c r="B18" s="127"/>
      <c r="C18" s="127"/>
      <c r="D18" s="127"/>
      <c r="E18" s="127"/>
      <c r="F18" s="127"/>
      <c r="G18" s="127"/>
      <c r="H18" s="127"/>
      <c r="I18" s="127"/>
      <c r="J18" s="127"/>
    </row>
    <row r="19" spans="1:10">
      <c r="A19" s="1431"/>
      <c r="B19" s="129"/>
      <c r="C19" s="129"/>
      <c r="D19" s="129"/>
      <c r="E19" s="129"/>
      <c r="F19" s="129"/>
      <c r="G19" s="129"/>
      <c r="H19" s="129"/>
      <c r="I19" s="129"/>
      <c r="J19" s="129"/>
    </row>
  </sheetData>
  <mergeCells count="11">
    <mergeCell ref="A2:J2"/>
    <mergeCell ref="I1:J1"/>
    <mergeCell ref="J3:J4"/>
    <mergeCell ref="I3:I4"/>
    <mergeCell ref="H3:H4"/>
    <mergeCell ref="F3:G3"/>
    <mergeCell ref="E3:E4"/>
    <mergeCell ref="D3:D4"/>
    <mergeCell ref="C3:C4"/>
    <mergeCell ref="B3:B4"/>
    <mergeCell ref="A3:A4"/>
  </mergeCells>
  <printOptions horizontalCentered="1"/>
  <pageMargins left="0.26" right="0.19685039370078741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35</vt:i4>
      </vt:variant>
      <vt:variant>
        <vt:lpstr>ช่วงที่มีชื่อ</vt:lpstr>
      </vt:variant>
      <vt:variant>
        <vt:i4>2</vt:i4>
      </vt:variant>
    </vt:vector>
  </HeadingPairs>
  <TitlesOfParts>
    <vt:vector size="37" baseType="lpstr">
      <vt:lpstr>ปกคำขอ</vt:lpstr>
      <vt:lpstr>สรุปแบบฟอร์ม</vt:lpstr>
      <vt:lpstr>ส่วน 1</vt:lpstr>
      <vt:lpstr>สรุปคำขอ</vt:lpstr>
      <vt:lpstr>ส่วน 2</vt:lpstr>
      <vt:lpstr>1. งบบุคลากร</vt:lpstr>
      <vt:lpstr>2 OT</vt:lpstr>
      <vt:lpstr>3 ตอบแทนผู้ปฏิบัติงาน</vt:lpstr>
      <vt:lpstr>4 ค่าตอบแทนเงินเดือนเต็มขั้น</vt:lpstr>
      <vt:lpstr>5 เหมาจ่ายรถประจำฯ</vt:lpstr>
      <vt:lpstr>6 ค่าตอบแทน คกก.</vt:lpstr>
      <vt:lpstr>7 ค่าเบี้ยประชุมกรรมการ</vt:lpstr>
      <vt:lpstr>8 คาเบี้ยประกัน</vt:lpstr>
      <vt:lpstr>9 ค่าเบี้ยเลี้ยง</vt:lpstr>
      <vt:lpstr>10 สัมมนาประชาชน</vt:lpstr>
      <vt:lpstr>11 สัมมนาภายใน</vt:lpstr>
      <vt:lpstr>12 อบรมข้าราชการ</vt:lpstr>
      <vt:lpstr>13 เช่าบ้าน</vt:lpstr>
      <vt:lpstr>14 ค่าเช่าทรัพย์สิน</vt:lpstr>
      <vt:lpstr>15 จ้างเหมาบริการ</vt:lpstr>
      <vt:lpstr>16 ค่าตอบแทนพยาน</vt:lpstr>
      <vt:lpstr>17 ค่ารับรอง</vt:lpstr>
      <vt:lpstr>18 ค่าโฆษณา</vt:lpstr>
      <vt:lpstr>19 ค่าเช่ารถกรรมการ</vt:lpstr>
      <vt:lpstr>20 ค้าเช่ารถยนต์พร้อมคนชับ</vt:lpstr>
      <vt:lpstr>21 ค่าซ่อมแชมครุภัณฑ์</vt:lpstr>
      <vt:lpstr>22 ค่าอมแซมยานพาหนะ</vt:lpstr>
      <vt:lpstr>23 ม.61</vt:lpstr>
      <vt:lpstr>24 ค่าวัสดุ</vt:lpstr>
      <vt:lpstr>25 สาธารณูปโภค</vt:lpstr>
      <vt:lpstr>26 งบลงทุน</vt:lpstr>
      <vt:lpstr>27 ต่างประเทศ</vt:lpstr>
      <vt:lpstr>28 ค่าจ้างที่ปรึกษา</vt:lpstr>
      <vt:lpstr>29คุ้มครองพยาน</vt:lpstr>
      <vt:lpstr>30 ร่างโครงการและประมาณการ</vt:lpstr>
      <vt:lpstr>'27 ต่างประเทศ'!Print_Area</vt:lpstr>
      <vt:lpstr>สรุปคำขอ!Print_Titles</vt:lpstr>
    </vt:vector>
  </TitlesOfParts>
  <Company>Anamai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nb190</cp:lastModifiedBy>
  <cp:lastPrinted>2015-11-10T04:07:02Z</cp:lastPrinted>
  <dcterms:created xsi:type="dcterms:W3CDTF">2007-12-19T07:29:38Z</dcterms:created>
  <dcterms:modified xsi:type="dcterms:W3CDTF">2015-11-10T04:47:03Z</dcterms:modified>
</cp:coreProperties>
</file>